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/>
  <mc:AlternateContent xmlns:mc="http://schemas.openxmlformats.org/markup-compatibility/2006">
    <mc:Choice Requires="x15">
      <x15ac:absPath xmlns:x15ac="http://schemas.microsoft.com/office/spreadsheetml/2010/11/ac" url="X:\03 Zakázky 2023\63523223 Oprava mostních objektů na trati Olomouc - Krnov v km 62,000 - 63,000 - VD\01_ZD\Díl 4 Soupis prací s výkazem výměr\"/>
    </mc:Choice>
  </mc:AlternateContent>
  <xr:revisionPtr revIDLastSave="0" documentId="13_ncr:1_{EB08A04A-0EB4-4B55-99D3-869C72CACD32}" xr6:coauthVersionLast="36" xr6:coauthVersionMax="36" xr10:uidLastSave="{00000000-0000-0000-0000-000000000000}"/>
  <bookViews>
    <workbookView xWindow="0" yWindow="0" windowWidth="19200" windowHeight="8180" xr2:uid="{00000000-000D-0000-FFFF-FFFF00000000}"/>
  </bookViews>
  <sheets>
    <sheet name="Rekapitulace stavby" sheetId="1" r:id="rId1"/>
    <sheet name="SO 01 - Úprava železniční..." sheetId="2" r:id="rId2"/>
    <sheet name="SO 02 - Most v km 62,355" sheetId="3" r:id="rId3"/>
    <sheet name="SO 03 - Most v km 62,478" sheetId="4" r:id="rId4"/>
    <sheet name="SO 04 - Ochrana a úprava ..." sheetId="5" r:id="rId5"/>
    <sheet name="VON - VRN" sheetId="6" r:id="rId6"/>
    <sheet name="Pokyny pro vyplnění" sheetId="7" r:id="rId7"/>
  </sheets>
  <definedNames>
    <definedName name="_xlnm._FilterDatabase" localSheetId="1" hidden="1">'SO 01 - Úprava železniční...'!$C$82:$K$352</definedName>
    <definedName name="_xlnm._FilterDatabase" localSheetId="2" hidden="1">'SO 02 - Most v km 62,355'!$C$91:$K$892</definedName>
    <definedName name="_xlnm._FilterDatabase" localSheetId="3" hidden="1">'SO 03 - Most v km 62,478'!$C$92:$K$1223</definedName>
    <definedName name="_xlnm._FilterDatabase" localSheetId="4" hidden="1">'SO 04 - Ochrana a úprava ...'!$C$83:$K$146</definedName>
    <definedName name="_xlnm._FilterDatabase" localSheetId="5" hidden="1">'VON - VRN'!$C$85:$K$243</definedName>
    <definedName name="_xlnm.Print_Titles" localSheetId="0">'Rekapitulace stavby'!$52:$52</definedName>
    <definedName name="_xlnm.Print_Titles" localSheetId="1">'SO 01 - Úprava železniční...'!$82:$82</definedName>
    <definedName name="_xlnm.Print_Titles" localSheetId="2">'SO 02 - Most v km 62,355'!$91:$91</definedName>
    <definedName name="_xlnm.Print_Titles" localSheetId="3">'SO 03 - Most v km 62,478'!$92:$92</definedName>
    <definedName name="_xlnm.Print_Titles" localSheetId="4">'SO 04 - Ochrana a úprava ...'!$83:$83</definedName>
    <definedName name="_xlnm.Print_Titles" localSheetId="5">'VON - VRN'!$85:$85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  <definedName name="_xlnm.Print_Area" localSheetId="1">'SO 01 - Úprava železniční...'!$C$4:$J$39,'SO 01 - Úprava železniční...'!$C$45:$J$64,'SO 01 - Úprava železniční...'!$C$70:$K$352</definedName>
    <definedName name="_xlnm.Print_Area" localSheetId="2">'SO 02 - Most v km 62,355'!$C$4:$J$39,'SO 02 - Most v km 62,355'!$C$45:$J$73,'SO 02 - Most v km 62,355'!$C$79:$K$892</definedName>
    <definedName name="_xlnm.Print_Area" localSheetId="3">'SO 03 - Most v km 62,478'!$C$4:$J$39,'SO 03 - Most v km 62,478'!$C$45:$J$74,'SO 03 - Most v km 62,478'!$C$80:$K$1223</definedName>
    <definedName name="_xlnm.Print_Area" localSheetId="4">'SO 04 - Ochrana a úprava ...'!$C$4:$J$39,'SO 04 - Ochrana a úprava ...'!$C$45:$J$65,'SO 04 - Ochrana a úprava ...'!$C$71:$K$146</definedName>
    <definedName name="_xlnm.Print_Area" localSheetId="5">'VON - VRN'!$C$4:$J$39,'VON - VRN'!$C$45:$J$67,'VON - VRN'!$C$73:$K$243</definedName>
  </definedNames>
  <calcPr calcId="191029"/>
</workbook>
</file>

<file path=xl/calcChain.xml><?xml version="1.0" encoding="utf-8"?>
<calcChain xmlns="http://schemas.openxmlformats.org/spreadsheetml/2006/main">
  <c r="J37" i="6" l="1"/>
  <c r="J36" i="6"/>
  <c r="AY59" i="1" s="1"/>
  <c r="J35" i="6"/>
  <c r="AX59" i="1"/>
  <c r="BI240" i="6"/>
  <c r="BH240" i="6"/>
  <c r="BG240" i="6"/>
  <c r="BF240" i="6"/>
  <c r="T240" i="6"/>
  <c r="R240" i="6"/>
  <c r="P240" i="6"/>
  <c r="BI237" i="6"/>
  <c r="BH237" i="6"/>
  <c r="BG237" i="6"/>
  <c r="BF237" i="6"/>
  <c r="T237" i="6"/>
  <c r="R237" i="6"/>
  <c r="P237" i="6"/>
  <c r="BI234" i="6"/>
  <c r="BH234" i="6"/>
  <c r="BG234" i="6"/>
  <c r="BF234" i="6"/>
  <c r="T234" i="6"/>
  <c r="R234" i="6"/>
  <c r="P234" i="6"/>
  <c r="BI231" i="6"/>
  <c r="BH231" i="6"/>
  <c r="BG231" i="6"/>
  <c r="BF231" i="6"/>
  <c r="T231" i="6"/>
  <c r="R231" i="6"/>
  <c r="P231" i="6"/>
  <c r="BI228" i="6"/>
  <c r="BH228" i="6"/>
  <c r="BG228" i="6"/>
  <c r="BF228" i="6"/>
  <c r="T228" i="6"/>
  <c r="R228" i="6"/>
  <c r="P228" i="6"/>
  <c r="BI224" i="6"/>
  <c r="BH224" i="6"/>
  <c r="BG224" i="6"/>
  <c r="BF224" i="6"/>
  <c r="T224" i="6"/>
  <c r="R224" i="6"/>
  <c r="P224" i="6"/>
  <c r="BI221" i="6"/>
  <c r="BH221" i="6"/>
  <c r="BG221" i="6"/>
  <c r="BF221" i="6"/>
  <c r="T221" i="6"/>
  <c r="R221" i="6"/>
  <c r="P221" i="6"/>
  <c r="BI218" i="6"/>
  <c r="BH218" i="6"/>
  <c r="BG218" i="6"/>
  <c r="BF218" i="6"/>
  <c r="T218" i="6"/>
  <c r="R218" i="6"/>
  <c r="P218" i="6"/>
  <c r="BI214" i="6"/>
  <c r="BH214" i="6"/>
  <c r="BG214" i="6"/>
  <c r="BF214" i="6"/>
  <c r="T214" i="6"/>
  <c r="R214" i="6"/>
  <c r="P214" i="6"/>
  <c r="BI211" i="6"/>
  <c r="BH211" i="6"/>
  <c r="BG211" i="6"/>
  <c r="BF211" i="6"/>
  <c r="T211" i="6"/>
  <c r="R211" i="6"/>
  <c r="P211" i="6"/>
  <c r="BI205" i="6"/>
  <c r="BH205" i="6"/>
  <c r="BG205" i="6"/>
  <c r="BF205" i="6"/>
  <c r="T205" i="6"/>
  <c r="R205" i="6"/>
  <c r="P205" i="6"/>
  <c r="BI199" i="6"/>
  <c r="BH199" i="6"/>
  <c r="BG199" i="6"/>
  <c r="BF199" i="6"/>
  <c r="T199" i="6"/>
  <c r="R199" i="6"/>
  <c r="P199" i="6"/>
  <c r="BI193" i="6"/>
  <c r="BH193" i="6"/>
  <c r="BG193" i="6"/>
  <c r="BF193" i="6"/>
  <c r="T193" i="6"/>
  <c r="R193" i="6"/>
  <c r="P193" i="6"/>
  <c r="BI179" i="6"/>
  <c r="BH179" i="6"/>
  <c r="BG179" i="6"/>
  <c r="BF179" i="6"/>
  <c r="T179" i="6"/>
  <c r="T174" i="6" s="1"/>
  <c r="R179" i="6"/>
  <c r="R174" i="6"/>
  <c r="P179" i="6"/>
  <c r="BI175" i="6"/>
  <c r="BH175" i="6"/>
  <c r="BG175" i="6"/>
  <c r="BF175" i="6"/>
  <c r="T175" i="6"/>
  <c r="R175" i="6"/>
  <c r="P175" i="6"/>
  <c r="P174" i="6" s="1"/>
  <c r="BI170" i="6"/>
  <c r="BH170" i="6"/>
  <c r="BG170" i="6"/>
  <c r="BF170" i="6"/>
  <c r="T170" i="6"/>
  <c r="R170" i="6"/>
  <c r="P170" i="6"/>
  <c r="BI165" i="6"/>
  <c r="BH165" i="6"/>
  <c r="BG165" i="6"/>
  <c r="BF165" i="6"/>
  <c r="T165" i="6"/>
  <c r="R165" i="6"/>
  <c r="P165" i="6"/>
  <c r="BI157" i="6"/>
  <c r="BH157" i="6"/>
  <c r="BG157" i="6"/>
  <c r="BF157" i="6"/>
  <c r="T157" i="6"/>
  <c r="R157" i="6"/>
  <c r="P157" i="6"/>
  <c r="BI150" i="6"/>
  <c r="BH150" i="6"/>
  <c r="BG150" i="6"/>
  <c r="BF150" i="6"/>
  <c r="T150" i="6"/>
  <c r="R150" i="6"/>
  <c r="P150" i="6"/>
  <c r="BI142" i="6"/>
  <c r="BH142" i="6"/>
  <c r="BG142" i="6"/>
  <c r="BF142" i="6"/>
  <c r="T142" i="6"/>
  <c r="R142" i="6"/>
  <c r="P142" i="6"/>
  <c r="BI135" i="6"/>
  <c r="BH135" i="6"/>
  <c r="BG135" i="6"/>
  <c r="BF135" i="6"/>
  <c r="T135" i="6"/>
  <c r="R135" i="6"/>
  <c r="P135" i="6"/>
  <c r="BI131" i="6"/>
  <c r="BH131" i="6"/>
  <c r="BG131" i="6"/>
  <c r="BF131" i="6"/>
  <c r="T131" i="6"/>
  <c r="R131" i="6"/>
  <c r="P131" i="6"/>
  <c r="BI127" i="6"/>
  <c r="BH127" i="6"/>
  <c r="BG127" i="6"/>
  <c r="BF127" i="6"/>
  <c r="T127" i="6"/>
  <c r="R127" i="6"/>
  <c r="P127" i="6"/>
  <c r="BI123" i="6"/>
  <c r="BH123" i="6"/>
  <c r="BG123" i="6"/>
  <c r="BF123" i="6"/>
  <c r="T123" i="6"/>
  <c r="R123" i="6"/>
  <c r="P123" i="6"/>
  <c r="BI119" i="6"/>
  <c r="BH119" i="6"/>
  <c r="BG119" i="6"/>
  <c r="BF119" i="6"/>
  <c r="T119" i="6"/>
  <c r="R119" i="6"/>
  <c r="P119" i="6"/>
  <c r="BI115" i="6"/>
  <c r="BH115" i="6"/>
  <c r="BG115" i="6"/>
  <c r="BF115" i="6"/>
  <c r="T115" i="6"/>
  <c r="R115" i="6"/>
  <c r="P115" i="6"/>
  <c r="BI111" i="6"/>
  <c r="BH111" i="6"/>
  <c r="BG111" i="6"/>
  <c r="BF111" i="6"/>
  <c r="T111" i="6"/>
  <c r="R111" i="6"/>
  <c r="P111" i="6"/>
  <c r="BI107" i="6"/>
  <c r="BH107" i="6"/>
  <c r="BG107" i="6"/>
  <c r="BF107" i="6"/>
  <c r="T107" i="6"/>
  <c r="R107" i="6"/>
  <c r="P107" i="6"/>
  <c r="BI103" i="6"/>
  <c r="BH103" i="6"/>
  <c r="BG103" i="6"/>
  <c r="BF103" i="6"/>
  <c r="T103" i="6"/>
  <c r="R103" i="6"/>
  <c r="P103" i="6"/>
  <c r="BI99" i="6"/>
  <c r="BH99" i="6"/>
  <c r="BG99" i="6"/>
  <c r="BF99" i="6"/>
  <c r="T99" i="6"/>
  <c r="R99" i="6"/>
  <c r="P99" i="6"/>
  <c r="BI93" i="6"/>
  <c r="BH93" i="6"/>
  <c r="BG93" i="6"/>
  <c r="BF93" i="6"/>
  <c r="T93" i="6"/>
  <c r="R93" i="6"/>
  <c r="P93" i="6"/>
  <c r="BI88" i="6"/>
  <c r="BH88" i="6"/>
  <c r="BG88" i="6"/>
  <c r="BF88" i="6"/>
  <c r="T88" i="6"/>
  <c r="R88" i="6"/>
  <c r="P88" i="6"/>
  <c r="J83" i="6"/>
  <c r="J82" i="6"/>
  <c r="F80" i="6"/>
  <c r="E78" i="6"/>
  <c r="J55" i="6"/>
  <c r="J54" i="6"/>
  <c r="F52" i="6"/>
  <c r="E50" i="6"/>
  <c r="J18" i="6"/>
  <c r="E18" i="6"/>
  <c r="F83" i="6" s="1"/>
  <c r="J17" i="6"/>
  <c r="J15" i="6"/>
  <c r="E15" i="6"/>
  <c r="F82" i="6" s="1"/>
  <c r="J14" i="6"/>
  <c r="J12" i="6"/>
  <c r="J80" i="6" s="1"/>
  <c r="E7" i="6"/>
  <c r="E76" i="6"/>
  <c r="J37" i="5"/>
  <c r="J36" i="5"/>
  <c r="AY58" i="1" s="1"/>
  <c r="J35" i="5"/>
  <c r="AX58" i="1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0" i="5"/>
  <c r="BH120" i="5"/>
  <c r="BG120" i="5"/>
  <c r="BF120" i="5"/>
  <c r="T120" i="5"/>
  <c r="R120" i="5"/>
  <c r="P120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BI113" i="5"/>
  <c r="BH113" i="5"/>
  <c r="BG113" i="5"/>
  <c r="BF113" i="5"/>
  <c r="T113" i="5"/>
  <c r="R113" i="5"/>
  <c r="P113" i="5"/>
  <c r="BI111" i="5"/>
  <c r="BH111" i="5"/>
  <c r="BG111" i="5"/>
  <c r="BF111" i="5"/>
  <c r="T111" i="5"/>
  <c r="R111" i="5"/>
  <c r="P111" i="5"/>
  <c r="BI107" i="5"/>
  <c r="BH107" i="5"/>
  <c r="BG107" i="5"/>
  <c r="BF107" i="5"/>
  <c r="T107" i="5"/>
  <c r="R107" i="5"/>
  <c r="P107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2" i="5"/>
  <c r="BH92" i="5"/>
  <c r="BG92" i="5"/>
  <c r="BF92" i="5"/>
  <c r="T92" i="5"/>
  <c r="R92" i="5"/>
  <c r="P92" i="5"/>
  <c r="P86" i="5"/>
  <c r="P85" i="5"/>
  <c r="BI87" i="5"/>
  <c r="BH87" i="5"/>
  <c r="BG87" i="5"/>
  <c r="BF87" i="5"/>
  <c r="T87" i="5"/>
  <c r="R87" i="5"/>
  <c r="P87" i="5"/>
  <c r="J81" i="5"/>
  <c r="J80" i="5"/>
  <c r="F78" i="5"/>
  <c r="E76" i="5"/>
  <c r="J55" i="5"/>
  <c r="J54" i="5"/>
  <c r="F52" i="5"/>
  <c r="E50" i="5"/>
  <c r="J18" i="5"/>
  <c r="E18" i="5"/>
  <c r="F55" i="5" s="1"/>
  <c r="J17" i="5"/>
  <c r="J15" i="5"/>
  <c r="E15" i="5"/>
  <c r="F80" i="5" s="1"/>
  <c r="J14" i="5"/>
  <c r="J12" i="5"/>
  <c r="J52" i="5" s="1"/>
  <c r="E7" i="5"/>
  <c r="E74" i="5" s="1"/>
  <c r="J37" i="4"/>
  <c r="J36" i="4"/>
  <c r="AY57" i="1" s="1"/>
  <c r="J35" i="4"/>
  <c r="AX57" i="1"/>
  <c r="BI1219" i="4"/>
  <c r="BH1219" i="4"/>
  <c r="BG1219" i="4"/>
  <c r="BF1219" i="4"/>
  <c r="T1219" i="4"/>
  <c r="T1218" i="4" s="1"/>
  <c r="R1219" i="4"/>
  <c r="R1218" i="4"/>
  <c r="P1219" i="4"/>
  <c r="P1218" i="4" s="1"/>
  <c r="BI1216" i="4"/>
  <c r="BH1216" i="4"/>
  <c r="BG1216" i="4"/>
  <c r="BF1216" i="4"/>
  <c r="T1216" i="4"/>
  <c r="R1216" i="4"/>
  <c r="P1216" i="4"/>
  <c r="BI1209" i="4"/>
  <c r="BH1209" i="4"/>
  <c r="BG1209" i="4"/>
  <c r="BF1209" i="4"/>
  <c r="T1209" i="4"/>
  <c r="R1209" i="4"/>
  <c r="P1209" i="4"/>
  <c r="BI1203" i="4"/>
  <c r="BH1203" i="4"/>
  <c r="BG1203" i="4"/>
  <c r="BF1203" i="4"/>
  <c r="T1203" i="4"/>
  <c r="R1203" i="4"/>
  <c r="P1203" i="4"/>
  <c r="BI1198" i="4"/>
  <c r="BH1198" i="4"/>
  <c r="BG1198" i="4"/>
  <c r="BF1198" i="4"/>
  <c r="T1198" i="4"/>
  <c r="R1198" i="4"/>
  <c r="P1198" i="4"/>
  <c r="BI1194" i="4"/>
  <c r="BH1194" i="4"/>
  <c r="BG1194" i="4"/>
  <c r="BF1194" i="4"/>
  <c r="T1194" i="4"/>
  <c r="R1194" i="4"/>
  <c r="P1194" i="4"/>
  <c r="BI1188" i="4"/>
  <c r="BH1188" i="4"/>
  <c r="BG1188" i="4"/>
  <c r="BF1188" i="4"/>
  <c r="T1188" i="4"/>
  <c r="R1188" i="4"/>
  <c r="P1188" i="4"/>
  <c r="BI1182" i="4"/>
  <c r="BH1182" i="4"/>
  <c r="BG1182" i="4"/>
  <c r="BF1182" i="4"/>
  <c r="T1182" i="4"/>
  <c r="R1182" i="4"/>
  <c r="P1182" i="4"/>
  <c r="BI1178" i="4"/>
  <c r="BH1178" i="4"/>
  <c r="BG1178" i="4"/>
  <c r="BF1178" i="4"/>
  <c r="T1178" i="4"/>
  <c r="R1178" i="4"/>
  <c r="P1178" i="4"/>
  <c r="BI1174" i="4"/>
  <c r="BH1174" i="4"/>
  <c r="BG1174" i="4"/>
  <c r="BF1174" i="4"/>
  <c r="T1174" i="4"/>
  <c r="R1174" i="4"/>
  <c r="P1174" i="4"/>
  <c r="BI1169" i="4"/>
  <c r="BH1169" i="4"/>
  <c r="BG1169" i="4"/>
  <c r="BF1169" i="4"/>
  <c r="T1169" i="4"/>
  <c r="R1169" i="4"/>
  <c r="P1169" i="4"/>
  <c r="BI1165" i="4"/>
  <c r="BH1165" i="4"/>
  <c r="BG1165" i="4"/>
  <c r="BF1165" i="4"/>
  <c r="T1165" i="4"/>
  <c r="R1165" i="4"/>
  <c r="P1165" i="4"/>
  <c r="BI1154" i="4"/>
  <c r="BH1154" i="4"/>
  <c r="BG1154" i="4"/>
  <c r="BF1154" i="4"/>
  <c r="T1154" i="4"/>
  <c r="R1154" i="4"/>
  <c r="P1154" i="4"/>
  <c r="BI1135" i="4"/>
  <c r="BH1135" i="4"/>
  <c r="BG1135" i="4"/>
  <c r="BF1135" i="4"/>
  <c r="T1135" i="4"/>
  <c r="R1135" i="4"/>
  <c r="P1135" i="4"/>
  <c r="BI1132" i="4"/>
  <c r="BH1132" i="4"/>
  <c r="BG1132" i="4"/>
  <c r="BF1132" i="4"/>
  <c r="T1132" i="4"/>
  <c r="R1132" i="4"/>
  <c r="P1132" i="4"/>
  <c r="BI1130" i="4"/>
  <c r="BH1130" i="4"/>
  <c r="BG1130" i="4"/>
  <c r="BF1130" i="4"/>
  <c r="T1130" i="4"/>
  <c r="R1130" i="4"/>
  <c r="P1130" i="4"/>
  <c r="BI1128" i="4"/>
  <c r="BH1128" i="4"/>
  <c r="BG1128" i="4"/>
  <c r="BF1128" i="4"/>
  <c r="T1128" i="4"/>
  <c r="R1128" i="4"/>
  <c r="P1128" i="4"/>
  <c r="BI1124" i="4"/>
  <c r="BH1124" i="4"/>
  <c r="BG1124" i="4"/>
  <c r="BF1124" i="4"/>
  <c r="T1124" i="4"/>
  <c r="R1124" i="4"/>
  <c r="P1124" i="4"/>
  <c r="BI1120" i="4"/>
  <c r="BH1120" i="4"/>
  <c r="BG1120" i="4"/>
  <c r="BF1120" i="4"/>
  <c r="T1120" i="4"/>
  <c r="R1120" i="4"/>
  <c r="P1120" i="4"/>
  <c r="BI1113" i="4"/>
  <c r="BH1113" i="4"/>
  <c r="BG1113" i="4"/>
  <c r="BF1113" i="4"/>
  <c r="T1113" i="4"/>
  <c r="R1113" i="4"/>
  <c r="P1113" i="4"/>
  <c r="BI1105" i="4"/>
  <c r="BH1105" i="4"/>
  <c r="BG1105" i="4"/>
  <c r="BF1105" i="4"/>
  <c r="T1105" i="4"/>
  <c r="R1105" i="4"/>
  <c r="P1105" i="4"/>
  <c r="BI1102" i="4"/>
  <c r="BH1102" i="4"/>
  <c r="BG1102" i="4"/>
  <c r="BF1102" i="4"/>
  <c r="T1102" i="4"/>
  <c r="R1102" i="4"/>
  <c r="P1102" i="4"/>
  <c r="BI1094" i="4"/>
  <c r="BH1094" i="4"/>
  <c r="BG1094" i="4"/>
  <c r="BF1094" i="4"/>
  <c r="T1094" i="4"/>
  <c r="R1094" i="4"/>
  <c r="P1094" i="4"/>
  <c r="BI1089" i="4"/>
  <c r="BH1089" i="4"/>
  <c r="BG1089" i="4"/>
  <c r="BF1089" i="4"/>
  <c r="T1089" i="4"/>
  <c r="R1089" i="4"/>
  <c r="P1089" i="4"/>
  <c r="BI1086" i="4"/>
  <c r="BH1086" i="4"/>
  <c r="BG1086" i="4"/>
  <c r="BF1086" i="4"/>
  <c r="T1086" i="4"/>
  <c r="R1086" i="4"/>
  <c r="P1086" i="4"/>
  <c r="BI1084" i="4"/>
  <c r="BH1084" i="4"/>
  <c r="BG1084" i="4"/>
  <c r="BF1084" i="4"/>
  <c r="T1084" i="4"/>
  <c r="R1084" i="4"/>
  <c r="P1084" i="4"/>
  <c r="BI1081" i="4"/>
  <c r="BH1081" i="4"/>
  <c r="BG1081" i="4"/>
  <c r="BF1081" i="4"/>
  <c r="T1081" i="4"/>
  <c r="R1081" i="4"/>
  <c r="P1081" i="4"/>
  <c r="BI1075" i="4"/>
  <c r="BH1075" i="4"/>
  <c r="BG1075" i="4"/>
  <c r="BF1075" i="4"/>
  <c r="T1075" i="4"/>
  <c r="R1075" i="4"/>
  <c r="P1075" i="4"/>
  <c r="BI1068" i="4"/>
  <c r="BH1068" i="4"/>
  <c r="BG1068" i="4"/>
  <c r="BF1068" i="4"/>
  <c r="T1068" i="4"/>
  <c r="R1068" i="4"/>
  <c r="P1068" i="4"/>
  <c r="BI1066" i="4"/>
  <c r="BH1066" i="4"/>
  <c r="BG1066" i="4"/>
  <c r="BF1066" i="4"/>
  <c r="T1066" i="4"/>
  <c r="R1066" i="4"/>
  <c r="P1066" i="4"/>
  <c r="BI1064" i="4"/>
  <c r="BH1064" i="4"/>
  <c r="BG1064" i="4"/>
  <c r="BF1064" i="4"/>
  <c r="T1064" i="4"/>
  <c r="R1064" i="4"/>
  <c r="P1064" i="4"/>
  <c r="BI1062" i="4"/>
  <c r="BH1062" i="4"/>
  <c r="BG1062" i="4"/>
  <c r="BF1062" i="4"/>
  <c r="T1062" i="4"/>
  <c r="R1062" i="4"/>
  <c r="P1062" i="4"/>
  <c r="BI1060" i="4"/>
  <c r="BH1060" i="4"/>
  <c r="BG1060" i="4"/>
  <c r="BF1060" i="4"/>
  <c r="T1060" i="4"/>
  <c r="R1060" i="4"/>
  <c r="P1060" i="4"/>
  <c r="BI1058" i="4"/>
  <c r="BH1058" i="4"/>
  <c r="BG1058" i="4"/>
  <c r="BF1058" i="4"/>
  <c r="T1058" i="4"/>
  <c r="R1058" i="4"/>
  <c r="P1058" i="4"/>
  <c r="BI1055" i="4"/>
  <c r="BH1055" i="4"/>
  <c r="BG1055" i="4"/>
  <c r="BF1055" i="4"/>
  <c r="T1055" i="4"/>
  <c r="R1055" i="4"/>
  <c r="P1055" i="4"/>
  <c r="BI1052" i="4"/>
  <c r="BH1052" i="4"/>
  <c r="BG1052" i="4"/>
  <c r="BF1052" i="4"/>
  <c r="T1052" i="4"/>
  <c r="R1052" i="4"/>
  <c r="P1052" i="4"/>
  <c r="BI1040" i="4"/>
  <c r="BH1040" i="4"/>
  <c r="BG1040" i="4"/>
  <c r="BF1040" i="4"/>
  <c r="T1040" i="4"/>
  <c r="R1040" i="4"/>
  <c r="P1040" i="4"/>
  <c r="BI1032" i="4"/>
  <c r="BH1032" i="4"/>
  <c r="BG1032" i="4"/>
  <c r="BF1032" i="4"/>
  <c r="T1032" i="4"/>
  <c r="R1032" i="4"/>
  <c r="P1032" i="4"/>
  <c r="BI1025" i="4"/>
  <c r="BH1025" i="4"/>
  <c r="BG1025" i="4"/>
  <c r="BF1025" i="4"/>
  <c r="T1025" i="4"/>
  <c r="R1025" i="4"/>
  <c r="P1025" i="4"/>
  <c r="BI1021" i="4"/>
  <c r="BH1021" i="4"/>
  <c r="BG1021" i="4"/>
  <c r="BF1021" i="4"/>
  <c r="T1021" i="4"/>
  <c r="R1021" i="4"/>
  <c r="P1021" i="4"/>
  <c r="BI1014" i="4"/>
  <c r="BH1014" i="4"/>
  <c r="BG1014" i="4"/>
  <c r="BF1014" i="4"/>
  <c r="T1014" i="4"/>
  <c r="R1014" i="4"/>
  <c r="P1014" i="4"/>
  <c r="BI1010" i="4"/>
  <c r="BH1010" i="4"/>
  <c r="BG1010" i="4"/>
  <c r="BF1010" i="4"/>
  <c r="T1010" i="4"/>
  <c r="R1010" i="4"/>
  <c r="P1010" i="4"/>
  <c r="BI999" i="4"/>
  <c r="BH999" i="4"/>
  <c r="BG999" i="4"/>
  <c r="BF999" i="4"/>
  <c r="T999" i="4"/>
  <c r="R999" i="4"/>
  <c r="P999" i="4"/>
  <c r="BI992" i="4"/>
  <c r="BH992" i="4"/>
  <c r="BG992" i="4"/>
  <c r="BF992" i="4"/>
  <c r="T992" i="4"/>
  <c r="R992" i="4"/>
  <c r="P992" i="4"/>
  <c r="BI981" i="4"/>
  <c r="BH981" i="4"/>
  <c r="BG981" i="4"/>
  <c r="BF981" i="4"/>
  <c r="T981" i="4"/>
  <c r="R981" i="4"/>
  <c r="P981" i="4"/>
  <c r="BI977" i="4"/>
  <c r="BH977" i="4"/>
  <c r="BG977" i="4"/>
  <c r="BF977" i="4"/>
  <c r="T977" i="4"/>
  <c r="R977" i="4"/>
  <c r="P977" i="4"/>
  <c r="BI973" i="4"/>
  <c r="BH973" i="4"/>
  <c r="BG973" i="4"/>
  <c r="BF973" i="4"/>
  <c r="T973" i="4"/>
  <c r="R973" i="4"/>
  <c r="P973" i="4"/>
  <c r="BI969" i="4"/>
  <c r="BH969" i="4"/>
  <c r="BG969" i="4"/>
  <c r="BF969" i="4"/>
  <c r="T969" i="4"/>
  <c r="R969" i="4"/>
  <c r="P969" i="4"/>
  <c r="BI966" i="4"/>
  <c r="BH966" i="4"/>
  <c r="BG966" i="4"/>
  <c r="BF966" i="4"/>
  <c r="T966" i="4"/>
  <c r="R966" i="4"/>
  <c r="P966" i="4"/>
  <c r="BI962" i="4"/>
  <c r="BH962" i="4"/>
  <c r="BG962" i="4"/>
  <c r="BF962" i="4"/>
  <c r="T962" i="4"/>
  <c r="R962" i="4"/>
  <c r="P962" i="4"/>
  <c r="BI957" i="4"/>
  <c r="BH957" i="4"/>
  <c r="BG957" i="4"/>
  <c r="BF957" i="4"/>
  <c r="T957" i="4"/>
  <c r="R957" i="4"/>
  <c r="P957" i="4"/>
  <c r="BI952" i="4"/>
  <c r="BH952" i="4"/>
  <c r="BG952" i="4"/>
  <c r="BF952" i="4"/>
  <c r="T952" i="4"/>
  <c r="R952" i="4"/>
  <c r="P952" i="4"/>
  <c r="BI948" i="4"/>
  <c r="BH948" i="4"/>
  <c r="BG948" i="4"/>
  <c r="BF948" i="4"/>
  <c r="T948" i="4"/>
  <c r="R948" i="4"/>
  <c r="P948" i="4"/>
  <c r="BI944" i="4"/>
  <c r="BH944" i="4"/>
  <c r="BG944" i="4"/>
  <c r="BF944" i="4"/>
  <c r="T944" i="4"/>
  <c r="R944" i="4"/>
  <c r="P944" i="4"/>
  <c r="BI942" i="4"/>
  <c r="BH942" i="4"/>
  <c r="BG942" i="4"/>
  <c r="BF942" i="4"/>
  <c r="T942" i="4"/>
  <c r="R942" i="4"/>
  <c r="P942" i="4"/>
  <c r="BI938" i="4"/>
  <c r="BH938" i="4"/>
  <c r="BG938" i="4"/>
  <c r="BF938" i="4"/>
  <c r="T938" i="4"/>
  <c r="R938" i="4"/>
  <c r="P938" i="4"/>
  <c r="BI933" i="4"/>
  <c r="BH933" i="4"/>
  <c r="BG933" i="4"/>
  <c r="BF933" i="4"/>
  <c r="T933" i="4"/>
  <c r="R933" i="4"/>
  <c r="P933" i="4"/>
  <c r="BI929" i="4"/>
  <c r="BH929" i="4"/>
  <c r="BG929" i="4"/>
  <c r="BF929" i="4"/>
  <c r="T929" i="4"/>
  <c r="R929" i="4"/>
  <c r="P929" i="4"/>
  <c r="BI924" i="4"/>
  <c r="BH924" i="4"/>
  <c r="BG924" i="4"/>
  <c r="BF924" i="4"/>
  <c r="T924" i="4"/>
  <c r="R924" i="4"/>
  <c r="P924" i="4"/>
  <c r="BI912" i="4"/>
  <c r="BH912" i="4"/>
  <c r="BG912" i="4"/>
  <c r="BF912" i="4"/>
  <c r="T912" i="4"/>
  <c r="R912" i="4"/>
  <c r="P912" i="4"/>
  <c r="BI903" i="4"/>
  <c r="BH903" i="4"/>
  <c r="BG903" i="4"/>
  <c r="BF903" i="4"/>
  <c r="T903" i="4"/>
  <c r="R903" i="4"/>
  <c r="P903" i="4"/>
  <c r="BI862" i="4"/>
  <c r="BH862" i="4"/>
  <c r="BG862" i="4"/>
  <c r="BF862" i="4"/>
  <c r="T862" i="4"/>
  <c r="R862" i="4"/>
  <c r="P862" i="4"/>
  <c r="BI821" i="4"/>
  <c r="BH821" i="4"/>
  <c r="BG821" i="4"/>
  <c r="BF821" i="4"/>
  <c r="T821" i="4"/>
  <c r="R821" i="4"/>
  <c r="P821" i="4"/>
  <c r="BI790" i="4"/>
  <c r="BH790" i="4"/>
  <c r="BG790" i="4"/>
  <c r="BF790" i="4"/>
  <c r="T790" i="4"/>
  <c r="R790" i="4"/>
  <c r="P790" i="4"/>
  <c r="BI761" i="4"/>
  <c r="BH761" i="4"/>
  <c r="BG761" i="4"/>
  <c r="BF761" i="4"/>
  <c r="T761" i="4"/>
  <c r="R761" i="4"/>
  <c r="P761" i="4"/>
  <c r="BI732" i="4"/>
  <c r="BH732" i="4"/>
  <c r="BG732" i="4"/>
  <c r="BF732" i="4"/>
  <c r="T732" i="4"/>
  <c r="R732" i="4"/>
  <c r="P732" i="4"/>
  <c r="BI703" i="4"/>
  <c r="BH703" i="4"/>
  <c r="BG703" i="4"/>
  <c r="BF703" i="4"/>
  <c r="T703" i="4"/>
  <c r="R703" i="4"/>
  <c r="P703" i="4"/>
  <c r="BI663" i="4"/>
  <c r="BH663" i="4"/>
  <c r="BG663" i="4"/>
  <c r="BF663" i="4"/>
  <c r="T663" i="4"/>
  <c r="R663" i="4"/>
  <c r="P663" i="4"/>
  <c r="BI659" i="4"/>
  <c r="BH659" i="4"/>
  <c r="BG659" i="4"/>
  <c r="BF659" i="4"/>
  <c r="T659" i="4"/>
  <c r="R659" i="4"/>
  <c r="P659" i="4"/>
  <c r="BI655" i="4"/>
  <c r="BH655" i="4"/>
  <c r="BG655" i="4"/>
  <c r="BF655" i="4"/>
  <c r="T655" i="4"/>
  <c r="R655" i="4"/>
  <c r="P655" i="4"/>
  <c r="BI651" i="4"/>
  <c r="BH651" i="4"/>
  <c r="BG651" i="4"/>
  <c r="BF651" i="4"/>
  <c r="T651" i="4"/>
  <c r="R651" i="4"/>
  <c r="P651" i="4"/>
  <c r="BI647" i="4"/>
  <c r="BH647" i="4"/>
  <c r="BG647" i="4"/>
  <c r="BF647" i="4"/>
  <c r="T647" i="4"/>
  <c r="R647" i="4"/>
  <c r="P647" i="4"/>
  <c r="BI643" i="4"/>
  <c r="BH643" i="4"/>
  <c r="BG643" i="4"/>
  <c r="BF643" i="4"/>
  <c r="T643" i="4"/>
  <c r="R643" i="4"/>
  <c r="P643" i="4"/>
  <c r="BI638" i="4"/>
  <c r="BH638" i="4"/>
  <c r="BG638" i="4"/>
  <c r="BF638" i="4"/>
  <c r="T638" i="4"/>
  <c r="R638" i="4"/>
  <c r="P638" i="4"/>
  <c r="BI633" i="4"/>
  <c r="BH633" i="4"/>
  <c r="BG633" i="4"/>
  <c r="BF633" i="4"/>
  <c r="T633" i="4"/>
  <c r="R633" i="4"/>
  <c r="P633" i="4"/>
  <c r="BI628" i="4"/>
  <c r="BH628" i="4"/>
  <c r="BG628" i="4"/>
  <c r="BF628" i="4"/>
  <c r="T628" i="4"/>
  <c r="R628" i="4"/>
  <c r="P628" i="4"/>
  <c r="BI623" i="4"/>
  <c r="BH623" i="4"/>
  <c r="BG623" i="4"/>
  <c r="BF623" i="4"/>
  <c r="T623" i="4"/>
  <c r="R623" i="4"/>
  <c r="P623" i="4"/>
  <c r="BI621" i="4"/>
  <c r="BH621" i="4"/>
  <c r="BG621" i="4"/>
  <c r="BF621" i="4"/>
  <c r="T621" i="4"/>
  <c r="R621" i="4"/>
  <c r="P621" i="4"/>
  <c r="BI617" i="4"/>
  <c r="BH617" i="4"/>
  <c r="BG617" i="4"/>
  <c r="BF617" i="4"/>
  <c r="T617" i="4"/>
  <c r="R617" i="4"/>
  <c r="P617" i="4"/>
  <c r="BI614" i="4"/>
  <c r="BH614" i="4"/>
  <c r="BG614" i="4"/>
  <c r="BF614" i="4"/>
  <c r="T614" i="4"/>
  <c r="R614" i="4"/>
  <c r="P614" i="4"/>
  <c r="BI611" i="4"/>
  <c r="BH611" i="4"/>
  <c r="BG611" i="4"/>
  <c r="BF611" i="4"/>
  <c r="T611" i="4"/>
  <c r="R611" i="4"/>
  <c r="P611" i="4"/>
  <c r="BI608" i="4"/>
  <c r="BH608" i="4"/>
  <c r="BG608" i="4"/>
  <c r="BF608" i="4"/>
  <c r="T608" i="4"/>
  <c r="R608" i="4"/>
  <c r="P608" i="4"/>
  <c r="BI601" i="4"/>
  <c r="BH601" i="4"/>
  <c r="BG601" i="4"/>
  <c r="BF601" i="4"/>
  <c r="T601" i="4"/>
  <c r="R601" i="4"/>
  <c r="P601" i="4"/>
  <c r="BI599" i="4"/>
  <c r="BH599" i="4"/>
  <c r="BG599" i="4"/>
  <c r="BF599" i="4"/>
  <c r="T599" i="4"/>
  <c r="R599" i="4"/>
  <c r="P599" i="4"/>
  <c r="BI595" i="4"/>
  <c r="BH595" i="4"/>
  <c r="BG595" i="4"/>
  <c r="BF595" i="4"/>
  <c r="T595" i="4"/>
  <c r="R595" i="4"/>
  <c r="P595" i="4"/>
  <c r="BI590" i="4"/>
  <c r="BH590" i="4"/>
  <c r="BG590" i="4"/>
  <c r="BF590" i="4"/>
  <c r="T590" i="4"/>
  <c r="R590" i="4"/>
  <c r="P590" i="4"/>
  <c r="BI587" i="4"/>
  <c r="BH587" i="4"/>
  <c r="BG587" i="4"/>
  <c r="BF587" i="4"/>
  <c r="T587" i="4"/>
  <c r="R587" i="4"/>
  <c r="P587" i="4"/>
  <c r="BI585" i="4"/>
  <c r="BH585" i="4"/>
  <c r="BG585" i="4"/>
  <c r="BF585" i="4"/>
  <c r="T585" i="4"/>
  <c r="R585" i="4"/>
  <c r="P585" i="4"/>
  <c r="BI581" i="4"/>
  <c r="BH581" i="4"/>
  <c r="BG581" i="4"/>
  <c r="BF581" i="4"/>
  <c r="T581" i="4"/>
  <c r="R581" i="4"/>
  <c r="P581" i="4"/>
  <c r="BI577" i="4"/>
  <c r="BH577" i="4"/>
  <c r="BG577" i="4"/>
  <c r="BF577" i="4"/>
  <c r="T577" i="4"/>
  <c r="R577" i="4"/>
  <c r="P577" i="4"/>
  <c r="BI567" i="4"/>
  <c r="BH567" i="4"/>
  <c r="BG567" i="4"/>
  <c r="BF567" i="4"/>
  <c r="T567" i="4"/>
  <c r="R567" i="4"/>
  <c r="P567" i="4"/>
  <c r="BI563" i="4"/>
  <c r="BH563" i="4"/>
  <c r="BG563" i="4"/>
  <c r="BF563" i="4"/>
  <c r="T563" i="4"/>
  <c r="R563" i="4"/>
  <c r="P563" i="4"/>
  <c r="BI559" i="4"/>
  <c r="BH559" i="4"/>
  <c r="BG559" i="4"/>
  <c r="BF559" i="4"/>
  <c r="T559" i="4"/>
  <c r="R559" i="4"/>
  <c r="P559" i="4"/>
  <c r="BI555" i="4"/>
  <c r="BH555" i="4"/>
  <c r="BG555" i="4"/>
  <c r="BF555" i="4"/>
  <c r="T555" i="4"/>
  <c r="R555" i="4"/>
  <c r="P555" i="4"/>
  <c r="BI552" i="4"/>
  <c r="BH552" i="4"/>
  <c r="BG552" i="4"/>
  <c r="BF552" i="4"/>
  <c r="T552" i="4"/>
  <c r="R552" i="4"/>
  <c r="P552" i="4"/>
  <c r="BI547" i="4"/>
  <c r="BH547" i="4"/>
  <c r="BG547" i="4"/>
  <c r="BF547" i="4"/>
  <c r="T547" i="4"/>
  <c r="R547" i="4"/>
  <c r="P547" i="4"/>
  <c r="BI541" i="4"/>
  <c r="BH541" i="4"/>
  <c r="BG541" i="4"/>
  <c r="BF541" i="4"/>
  <c r="T541" i="4"/>
  <c r="R541" i="4"/>
  <c r="P541" i="4"/>
  <c r="BI536" i="4"/>
  <c r="BH536" i="4"/>
  <c r="BG536" i="4"/>
  <c r="BF536" i="4"/>
  <c r="T536" i="4"/>
  <c r="R536" i="4"/>
  <c r="P536" i="4"/>
  <c r="BI528" i="4"/>
  <c r="BH528" i="4"/>
  <c r="BG528" i="4"/>
  <c r="BF528" i="4"/>
  <c r="T528" i="4"/>
  <c r="R528" i="4"/>
  <c r="P528" i="4"/>
  <c r="BI517" i="4"/>
  <c r="BH517" i="4"/>
  <c r="BG517" i="4"/>
  <c r="BF517" i="4"/>
  <c r="T517" i="4"/>
  <c r="R517" i="4"/>
  <c r="P517" i="4"/>
  <c r="BI513" i="4"/>
  <c r="BH513" i="4"/>
  <c r="BG513" i="4"/>
  <c r="BF513" i="4"/>
  <c r="T513" i="4"/>
  <c r="R513" i="4"/>
  <c r="P513" i="4"/>
  <c r="BI507" i="4"/>
  <c r="BH507" i="4"/>
  <c r="BG507" i="4"/>
  <c r="BF507" i="4"/>
  <c r="T507" i="4"/>
  <c r="R507" i="4"/>
  <c r="P507" i="4"/>
  <c r="BI502" i="4"/>
  <c r="BH502" i="4"/>
  <c r="BG502" i="4"/>
  <c r="BF502" i="4"/>
  <c r="T502" i="4"/>
  <c r="R502" i="4"/>
  <c r="P502" i="4"/>
  <c r="BI498" i="4"/>
  <c r="BH498" i="4"/>
  <c r="BG498" i="4"/>
  <c r="BF498" i="4"/>
  <c r="T498" i="4"/>
  <c r="R498" i="4"/>
  <c r="P498" i="4"/>
  <c r="BI491" i="4"/>
  <c r="BH491" i="4"/>
  <c r="BG491" i="4"/>
  <c r="BF491" i="4"/>
  <c r="T491" i="4"/>
  <c r="R491" i="4"/>
  <c r="P491" i="4"/>
  <c r="BI474" i="4"/>
  <c r="BH474" i="4"/>
  <c r="BG474" i="4"/>
  <c r="BF474" i="4"/>
  <c r="T474" i="4"/>
  <c r="R474" i="4"/>
  <c r="P474" i="4"/>
  <c r="BI470" i="4"/>
  <c r="BH470" i="4"/>
  <c r="BG470" i="4"/>
  <c r="BF470" i="4"/>
  <c r="T470" i="4"/>
  <c r="R470" i="4"/>
  <c r="P470" i="4"/>
  <c r="BI466" i="4"/>
  <c r="BH466" i="4"/>
  <c r="BG466" i="4"/>
  <c r="BF466" i="4"/>
  <c r="T466" i="4"/>
  <c r="R466" i="4"/>
  <c r="P466" i="4"/>
  <c r="BI462" i="4"/>
  <c r="BH462" i="4"/>
  <c r="BG462" i="4"/>
  <c r="BF462" i="4"/>
  <c r="T462" i="4"/>
  <c r="R462" i="4"/>
  <c r="P462" i="4"/>
  <c r="BI458" i="4"/>
  <c r="BH458" i="4"/>
  <c r="BG458" i="4"/>
  <c r="BF458" i="4"/>
  <c r="T458" i="4"/>
  <c r="R458" i="4"/>
  <c r="P458" i="4"/>
  <c r="BI454" i="4"/>
  <c r="BH454" i="4"/>
  <c r="BG454" i="4"/>
  <c r="BF454" i="4"/>
  <c r="T454" i="4"/>
  <c r="R454" i="4"/>
  <c r="P454" i="4"/>
  <c r="BI435" i="4"/>
  <c r="BH435" i="4"/>
  <c r="BG435" i="4"/>
  <c r="BF435" i="4"/>
  <c r="T435" i="4"/>
  <c r="R435" i="4"/>
  <c r="P435" i="4"/>
  <c r="BI425" i="4"/>
  <c r="BH425" i="4"/>
  <c r="BG425" i="4"/>
  <c r="BF425" i="4"/>
  <c r="T425" i="4"/>
  <c r="R425" i="4"/>
  <c r="P425" i="4"/>
  <c r="BI422" i="4"/>
  <c r="BH422" i="4"/>
  <c r="BG422" i="4"/>
  <c r="BF422" i="4"/>
  <c r="T422" i="4"/>
  <c r="R422" i="4"/>
  <c r="P422" i="4"/>
  <c r="BI420" i="4"/>
  <c r="BH420" i="4"/>
  <c r="BG420" i="4"/>
  <c r="BF420" i="4"/>
  <c r="T420" i="4"/>
  <c r="R420" i="4"/>
  <c r="P420" i="4"/>
  <c r="BI418" i="4"/>
  <c r="BH418" i="4"/>
  <c r="BG418" i="4"/>
  <c r="BF418" i="4"/>
  <c r="T418" i="4"/>
  <c r="R418" i="4"/>
  <c r="P418" i="4"/>
  <c r="BI414" i="4"/>
  <c r="BH414" i="4"/>
  <c r="BG414" i="4"/>
  <c r="BF414" i="4"/>
  <c r="T414" i="4"/>
  <c r="R414" i="4"/>
  <c r="P414" i="4"/>
  <c r="BI410" i="4"/>
  <c r="BH410" i="4"/>
  <c r="BG410" i="4"/>
  <c r="BF410" i="4"/>
  <c r="T410" i="4"/>
  <c r="R410" i="4"/>
  <c r="P410" i="4"/>
  <c r="BI408" i="4"/>
  <c r="BH408" i="4"/>
  <c r="BG408" i="4"/>
  <c r="BF408" i="4"/>
  <c r="T408" i="4"/>
  <c r="R408" i="4"/>
  <c r="P408" i="4"/>
  <c r="BI406" i="4"/>
  <c r="BH406" i="4"/>
  <c r="BG406" i="4"/>
  <c r="BF406" i="4"/>
  <c r="T406" i="4"/>
  <c r="R406" i="4"/>
  <c r="P406" i="4"/>
  <c r="BI404" i="4"/>
  <c r="BH404" i="4"/>
  <c r="BG404" i="4"/>
  <c r="BF404" i="4"/>
  <c r="T404" i="4"/>
  <c r="R404" i="4"/>
  <c r="P404" i="4"/>
  <c r="BI394" i="4"/>
  <c r="BH394" i="4"/>
  <c r="BG394" i="4"/>
  <c r="BF394" i="4"/>
  <c r="T394" i="4"/>
  <c r="R394" i="4"/>
  <c r="P394" i="4"/>
  <c r="BI390" i="4"/>
  <c r="BH390" i="4"/>
  <c r="BG390" i="4"/>
  <c r="BF390" i="4"/>
  <c r="T390" i="4"/>
  <c r="R390" i="4"/>
  <c r="P390" i="4"/>
  <c r="BI384" i="4"/>
  <c r="BH384" i="4"/>
  <c r="BG384" i="4"/>
  <c r="BF384" i="4"/>
  <c r="T384" i="4"/>
  <c r="R384" i="4"/>
  <c r="P384" i="4"/>
  <c r="BI376" i="4"/>
  <c r="BH376" i="4"/>
  <c r="BG376" i="4"/>
  <c r="BF376" i="4"/>
  <c r="T376" i="4"/>
  <c r="R376" i="4"/>
  <c r="P376" i="4"/>
  <c r="BI366" i="4"/>
  <c r="BH366" i="4"/>
  <c r="BG366" i="4"/>
  <c r="BF366" i="4"/>
  <c r="T366" i="4"/>
  <c r="R366" i="4"/>
  <c r="P366" i="4"/>
  <c r="BI360" i="4"/>
  <c r="BH360" i="4"/>
  <c r="BG360" i="4"/>
  <c r="BF360" i="4"/>
  <c r="T360" i="4"/>
  <c r="R360" i="4"/>
  <c r="P360" i="4"/>
  <c r="BI346" i="4"/>
  <c r="BH346" i="4"/>
  <c r="BG346" i="4"/>
  <c r="BF346" i="4"/>
  <c r="T346" i="4"/>
  <c r="R346" i="4"/>
  <c r="P346" i="4"/>
  <c r="BI342" i="4"/>
  <c r="BH342" i="4"/>
  <c r="BG342" i="4"/>
  <c r="BF342" i="4"/>
  <c r="T342" i="4"/>
  <c r="R342" i="4"/>
  <c r="P342" i="4"/>
  <c r="BI338" i="4"/>
  <c r="BH338" i="4"/>
  <c r="BG338" i="4"/>
  <c r="BF338" i="4"/>
  <c r="T338" i="4"/>
  <c r="R338" i="4"/>
  <c r="P338" i="4"/>
  <c r="BI334" i="4"/>
  <c r="BH334" i="4"/>
  <c r="BG334" i="4"/>
  <c r="BF334" i="4"/>
  <c r="T334" i="4"/>
  <c r="R334" i="4"/>
  <c r="P334" i="4"/>
  <c r="BI330" i="4"/>
  <c r="BH330" i="4"/>
  <c r="BG330" i="4"/>
  <c r="BF330" i="4"/>
  <c r="T330" i="4"/>
  <c r="R330" i="4"/>
  <c r="P330" i="4"/>
  <c r="BI326" i="4"/>
  <c r="BH326" i="4"/>
  <c r="BG326" i="4"/>
  <c r="BF326" i="4"/>
  <c r="T326" i="4"/>
  <c r="R326" i="4"/>
  <c r="P326" i="4"/>
  <c r="BI321" i="4"/>
  <c r="BH321" i="4"/>
  <c r="BG321" i="4"/>
  <c r="BF321" i="4"/>
  <c r="T321" i="4"/>
  <c r="R321" i="4"/>
  <c r="P321" i="4"/>
  <c r="BI316" i="4"/>
  <c r="BH316" i="4"/>
  <c r="BG316" i="4"/>
  <c r="BF316" i="4"/>
  <c r="T316" i="4"/>
  <c r="R316" i="4"/>
  <c r="P316" i="4"/>
  <c r="BI309" i="4"/>
  <c r="BH309" i="4"/>
  <c r="BG309" i="4"/>
  <c r="BF309" i="4"/>
  <c r="T309" i="4"/>
  <c r="R309" i="4"/>
  <c r="P309" i="4"/>
  <c r="BI299" i="4"/>
  <c r="BH299" i="4"/>
  <c r="BG299" i="4"/>
  <c r="BF299" i="4"/>
  <c r="T299" i="4"/>
  <c r="R299" i="4"/>
  <c r="P299" i="4"/>
  <c r="BI294" i="4"/>
  <c r="BH294" i="4"/>
  <c r="BG294" i="4"/>
  <c r="BF294" i="4"/>
  <c r="T294" i="4"/>
  <c r="R294" i="4"/>
  <c r="P294" i="4"/>
  <c r="BI289" i="4"/>
  <c r="BH289" i="4"/>
  <c r="BG289" i="4"/>
  <c r="BF289" i="4"/>
  <c r="T289" i="4"/>
  <c r="R289" i="4"/>
  <c r="P289" i="4"/>
  <c r="BI280" i="4"/>
  <c r="BH280" i="4"/>
  <c r="BG280" i="4"/>
  <c r="BF280" i="4"/>
  <c r="T280" i="4"/>
  <c r="R280" i="4"/>
  <c r="P280" i="4"/>
  <c r="BI277" i="4"/>
  <c r="BH277" i="4"/>
  <c r="BG277" i="4"/>
  <c r="BF277" i="4"/>
  <c r="T277" i="4"/>
  <c r="R277" i="4"/>
  <c r="P277" i="4"/>
  <c r="BI272" i="4"/>
  <c r="BH272" i="4"/>
  <c r="BG272" i="4"/>
  <c r="BF272" i="4"/>
  <c r="T272" i="4"/>
  <c r="R272" i="4"/>
  <c r="P272" i="4"/>
  <c r="BI266" i="4"/>
  <c r="BH266" i="4"/>
  <c r="BG266" i="4"/>
  <c r="BF266" i="4"/>
  <c r="T266" i="4"/>
  <c r="R266" i="4"/>
  <c r="P266" i="4"/>
  <c r="BI257" i="4"/>
  <c r="BH257" i="4"/>
  <c r="BG257" i="4"/>
  <c r="BF257" i="4"/>
  <c r="T257" i="4"/>
  <c r="R257" i="4"/>
  <c r="P257" i="4"/>
  <c r="BI248" i="4"/>
  <c r="BH248" i="4"/>
  <c r="BG248" i="4"/>
  <c r="BF248" i="4"/>
  <c r="T248" i="4"/>
  <c r="R248" i="4"/>
  <c r="P248" i="4"/>
  <c r="BI239" i="4"/>
  <c r="BH239" i="4"/>
  <c r="BG239" i="4"/>
  <c r="BF239" i="4"/>
  <c r="T239" i="4"/>
  <c r="R239" i="4"/>
  <c r="P239" i="4"/>
  <c r="BI234" i="4"/>
  <c r="BH234" i="4"/>
  <c r="BG234" i="4"/>
  <c r="BF234" i="4"/>
  <c r="T234" i="4"/>
  <c r="R234" i="4"/>
  <c r="P234" i="4"/>
  <c r="BI226" i="4"/>
  <c r="BH226" i="4"/>
  <c r="BG226" i="4"/>
  <c r="BF226" i="4"/>
  <c r="T226" i="4"/>
  <c r="R226" i="4"/>
  <c r="P226" i="4"/>
  <c r="BI218" i="4"/>
  <c r="BH218" i="4"/>
  <c r="BG218" i="4"/>
  <c r="BF218" i="4"/>
  <c r="T218" i="4"/>
  <c r="R218" i="4"/>
  <c r="P218" i="4"/>
  <c r="BI210" i="4"/>
  <c r="BH210" i="4"/>
  <c r="BG210" i="4"/>
  <c r="BF210" i="4"/>
  <c r="T210" i="4"/>
  <c r="R210" i="4"/>
  <c r="P210" i="4"/>
  <c r="BI203" i="4"/>
  <c r="BH203" i="4"/>
  <c r="BG203" i="4"/>
  <c r="BF203" i="4"/>
  <c r="T203" i="4"/>
  <c r="R203" i="4"/>
  <c r="P203" i="4"/>
  <c r="BI194" i="4"/>
  <c r="BH194" i="4"/>
  <c r="BG194" i="4"/>
  <c r="BF194" i="4"/>
  <c r="T194" i="4"/>
  <c r="R194" i="4"/>
  <c r="P194" i="4"/>
  <c r="BI189" i="4"/>
  <c r="BH189" i="4"/>
  <c r="BG189" i="4"/>
  <c r="BF189" i="4"/>
  <c r="T189" i="4"/>
  <c r="R189" i="4"/>
  <c r="R188" i="4" s="1"/>
  <c r="P189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5" i="4"/>
  <c r="BH175" i="4"/>
  <c r="BG175" i="4"/>
  <c r="BF175" i="4"/>
  <c r="T175" i="4"/>
  <c r="R175" i="4"/>
  <c r="P175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48" i="4"/>
  <c r="BH148" i="4"/>
  <c r="BG148" i="4"/>
  <c r="BF148" i="4"/>
  <c r="T148" i="4"/>
  <c r="R148" i="4"/>
  <c r="P148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28" i="4"/>
  <c r="BH128" i="4"/>
  <c r="BG128" i="4"/>
  <c r="BF128" i="4"/>
  <c r="T128" i="4"/>
  <c r="R128" i="4"/>
  <c r="P128" i="4"/>
  <c r="BI124" i="4"/>
  <c r="BH124" i="4"/>
  <c r="BG124" i="4"/>
  <c r="BF124" i="4"/>
  <c r="T124" i="4"/>
  <c r="R124" i="4"/>
  <c r="P124" i="4"/>
  <c r="BI120" i="4"/>
  <c r="BH120" i="4"/>
  <c r="BG120" i="4"/>
  <c r="BF120" i="4"/>
  <c r="T120" i="4"/>
  <c r="R120" i="4"/>
  <c r="P120" i="4"/>
  <c r="BI116" i="4"/>
  <c r="BH116" i="4"/>
  <c r="BG116" i="4"/>
  <c r="BF116" i="4"/>
  <c r="T116" i="4"/>
  <c r="R116" i="4"/>
  <c r="P116" i="4"/>
  <c r="BI108" i="4"/>
  <c r="BH108" i="4"/>
  <c r="BG108" i="4"/>
  <c r="BF108" i="4"/>
  <c r="T108" i="4"/>
  <c r="R108" i="4"/>
  <c r="P108" i="4"/>
  <c r="BI103" i="4"/>
  <c r="BH103" i="4"/>
  <c r="BG103" i="4"/>
  <c r="BF103" i="4"/>
  <c r="T103" i="4"/>
  <c r="R103" i="4"/>
  <c r="P103" i="4"/>
  <c r="BI96" i="4"/>
  <c r="BH96" i="4"/>
  <c r="BG96" i="4"/>
  <c r="BF96" i="4"/>
  <c r="T96" i="4"/>
  <c r="R96" i="4"/>
  <c r="P96" i="4"/>
  <c r="F87" i="4"/>
  <c r="E85" i="4"/>
  <c r="F52" i="4"/>
  <c r="E50" i="4"/>
  <c r="J24" i="4"/>
  <c r="E24" i="4"/>
  <c r="J55" i="4"/>
  <c r="J23" i="4"/>
  <c r="J21" i="4"/>
  <c r="E21" i="4"/>
  <c r="J89" i="4"/>
  <c r="J20" i="4"/>
  <c r="J18" i="4"/>
  <c r="E18" i="4"/>
  <c r="F90" i="4"/>
  <c r="J17" i="4"/>
  <c r="J15" i="4"/>
  <c r="E15" i="4"/>
  <c r="F89" i="4"/>
  <c r="J14" i="4"/>
  <c r="J12" i="4"/>
  <c r="J52" i="4" s="1"/>
  <c r="E7" i="4"/>
  <c r="E83" i="4" s="1"/>
  <c r="J37" i="3"/>
  <c r="J36" i="3"/>
  <c r="AY56" i="1"/>
  <c r="J35" i="3"/>
  <c r="AX56" i="1" s="1"/>
  <c r="BI888" i="3"/>
  <c r="BH888" i="3"/>
  <c r="BG888" i="3"/>
  <c r="BF888" i="3"/>
  <c r="T888" i="3"/>
  <c r="T887" i="3"/>
  <c r="R888" i="3"/>
  <c r="R887" i="3" s="1"/>
  <c r="P888" i="3"/>
  <c r="P887" i="3"/>
  <c r="BI885" i="3"/>
  <c r="BH885" i="3"/>
  <c r="BG885" i="3"/>
  <c r="BF885" i="3"/>
  <c r="T885" i="3"/>
  <c r="R885" i="3"/>
  <c r="P885" i="3"/>
  <c r="BI878" i="3"/>
  <c r="BH878" i="3"/>
  <c r="BG878" i="3"/>
  <c r="BF878" i="3"/>
  <c r="T878" i="3"/>
  <c r="R878" i="3"/>
  <c r="P878" i="3"/>
  <c r="BI872" i="3"/>
  <c r="BH872" i="3"/>
  <c r="BG872" i="3"/>
  <c r="BF872" i="3"/>
  <c r="T872" i="3"/>
  <c r="R872" i="3"/>
  <c r="P872" i="3"/>
  <c r="BI867" i="3"/>
  <c r="BH867" i="3"/>
  <c r="BG867" i="3"/>
  <c r="BF867" i="3"/>
  <c r="T867" i="3"/>
  <c r="R867" i="3"/>
  <c r="P867" i="3"/>
  <c r="BI863" i="3"/>
  <c r="BH863" i="3"/>
  <c r="BG863" i="3"/>
  <c r="BF863" i="3"/>
  <c r="T863" i="3"/>
  <c r="R863" i="3"/>
  <c r="P863" i="3"/>
  <c r="BI841" i="3"/>
  <c r="BH841" i="3"/>
  <c r="BG841" i="3"/>
  <c r="BF841" i="3"/>
  <c r="T841" i="3"/>
  <c r="R841" i="3"/>
  <c r="P841" i="3"/>
  <c r="BI836" i="3"/>
  <c r="BH836" i="3"/>
  <c r="BG836" i="3"/>
  <c r="BF836" i="3"/>
  <c r="T836" i="3"/>
  <c r="R836" i="3"/>
  <c r="P836" i="3"/>
  <c r="BI832" i="3"/>
  <c r="BH832" i="3"/>
  <c r="BG832" i="3"/>
  <c r="BF832" i="3"/>
  <c r="T832" i="3"/>
  <c r="R832" i="3"/>
  <c r="P832" i="3"/>
  <c r="BI827" i="3"/>
  <c r="BH827" i="3"/>
  <c r="BG827" i="3"/>
  <c r="BF827" i="3"/>
  <c r="T827" i="3"/>
  <c r="R827" i="3"/>
  <c r="P827" i="3"/>
  <c r="BI823" i="3"/>
  <c r="BH823" i="3"/>
  <c r="BG823" i="3"/>
  <c r="BF823" i="3"/>
  <c r="T823" i="3"/>
  <c r="R823" i="3"/>
  <c r="P823" i="3"/>
  <c r="BI818" i="3"/>
  <c r="BH818" i="3"/>
  <c r="BG818" i="3"/>
  <c r="BF818" i="3"/>
  <c r="T818" i="3"/>
  <c r="R818" i="3"/>
  <c r="P818" i="3"/>
  <c r="BI812" i="3"/>
  <c r="BH812" i="3"/>
  <c r="BG812" i="3"/>
  <c r="BF812" i="3"/>
  <c r="T812" i="3"/>
  <c r="R812" i="3"/>
  <c r="P812" i="3"/>
  <c r="BI805" i="3"/>
  <c r="BH805" i="3"/>
  <c r="BG805" i="3"/>
  <c r="BF805" i="3"/>
  <c r="T805" i="3"/>
  <c r="R805" i="3"/>
  <c r="P805" i="3"/>
  <c r="BI802" i="3"/>
  <c r="BH802" i="3"/>
  <c r="BG802" i="3"/>
  <c r="BF802" i="3"/>
  <c r="T802" i="3"/>
  <c r="R802" i="3"/>
  <c r="P802" i="3"/>
  <c r="BI796" i="3"/>
  <c r="BH796" i="3"/>
  <c r="BG796" i="3"/>
  <c r="BF796" i="3"/>
  <c r="T796" i="3"/>
  <c r="R796" i="3"/>
  <c r="P796" i="3"/>
  <c r="BI791" i="3"/>
  <c r="BH791" i="3"/>
  <c r="BG791" i="3"/>
  <c r="BF791" i="3"/>
  <c r="T791" i="3"/>
  <c r="R791" i="3"/>
  <c r="P791" i="3"/>
  <c r="BI785" i="3"/>
  <c r="BH785" i="3"/>
  <c r="BG785" i="3"/>
  <c r="BF785" i="3"/>
  <c r="T785" i="3"/>
  <c r="R785" i="3"/>
  <c r="P785" i="3"/>
  <c r="BI779" i="3"/>
  <c r="BH779" i="3"/>
  <c r="BG779" i="3"/>
  <c r="BF779" i="3"/>
  <c r="T779" i="3"/>
  <c r="R779" i="3"/>
  <c r="P779" i="3"/>
  <c r="BI772" i="3"/>
  <c r="BH772" i="3"/>
  <c r="BG772" i="3"/>
  <c r="BF772" i="3"/>
  <c r="T772" i="3"/>
  <c r="R772" i="3"/>
  <c r="P772" i="3"/>
  <c r="BI768" i="3"/>
  <c r="BH768" i="3"/>
  <c r="BG768" i="3"/>
  <c r="BF768" i="3"/>
  <c r="T768" i="3"/>
  <c r="R768" i="3"/>
  <c r="P768" i="3"/>
  <c r="BI766" i="3"/>
  <c r="BH766" i="3"/>
  <c r="BG766" i="3"/>
  <c r="BF766" i="3"/>
  <c r="T766" i="3"/>
  <c r="R766" i="3"/>
  <c r="P766" i="3"/>
  <c r="BI764" i="3"/>
  <c r="BH764" i="3"/>
  <c r="BG764" i="3"/>
  <c r="BF764" i="3"/>
  <c r="T764" i="3"/>
  <c r="R764" i="3"/>
  <c r="P764" i="3"/>
  <c r="BI752" i="3"/>
  <c r="BH752" i="3"/>
  <c r="BG752" i="3"/>
  <c r="BF752" i="3"/>
  <c r="T752" i="3"/>
  <c r="R752" i="3"/>
  <c r="P752" i="3"/>
  <c r="BI750" i="3"/>
  <c r="BH750" i="3"/>
  <c r="BG750" i="3"/>
  <c r="BF750" i="3"/>
  <c r="T750" i="3"/>
  <c r="R750" i="3"/>
  <c r="P750" i="3"/>
  <c r="BI738" i="3"/>
  <c r="BH738" i="3"/>
  <c r="BG738" i="3"/>
  <c r="BF738" i="3"/>
  <c r="T738" i="3"/>
  <c r="R738" i="3"/>
  <c r="P738" i="3"/>
  <c r="BI724" i="3"/>
  <c r="BH724" i="3"/>
  <c r="BG724" i="3"/>
  <c r="BF724" i="3"/>
  <c r="T724" i="3"/>
  <c r="R724" i="3"/>
  <c r="P724" i="3"/>
  <c r="BI716" i="3"/>
  <c r="BH716" i="3"/>
  <c r="BG716" i="3"/>
  <c r="BF716" i="3"/>
  <c r="T716" i="3"/>
  <c r="R716" i="3"/>
  <c r="P716" i="3"/>
  <c r="BI702" i="3"/>
  <c r="BH702" i="3"/>
  <c r="BG702" i="3"/>
  <c r="BF702" i="3"/>
  <c r="T702" i="3"/>
  <c r="R702" i="3"/>
  <c r="P702" i="3"/>
  <c r="BI700" i="3"/>
  <c r="BH700" i="3"/>
  <c r="BG700" i="3"/>
  <c r="BF700" i="3"/>
  <c r="T700" i="3"/>
  <c r="R700" i="3"/>
  <c r="P700" i="3"/>
  <c r="BI691" i="3"/>
  <c r="BH691" i="3"/>
  <c r="BG691" i="3"/>
  <c r="BF691" i="3"/>
  <c r="T691" i="3"/>
  <c r="R691" i="3"/>
  <c r="P691" i="3"/>
  <c r="BI677" i="3"/>
  <c r="BH677" i="3"/>
  <c r="BG677" i="3"/>
  <c r="BF677" i="3"/>
  <c r="T677" i="3"/>
  <c r="R677" i="3"/>
  <c r="P677" i="3"/>
  <c r="BI674" i="3"/>
  <c r="BH674" i="3"/>
  <c r="BG674" i="3"/>
  <c r="BF674" i="3"/>
  <c r="T674" i="3"/>
  <c r="R674" i="3"/>
  <c r="P674" i="3"/>
  <c r="BI663" i="3"/>
  <c r="BH663" i="3"/>
  <c r="BG663" i="3"/>
  <c r="BF663" i="3"/>
  <c r="T663" i="3"/>
  <c r="R663" i="3"/>
  <c r="P663" i="3"/>
  <c r="BI649" i="3"/>
  <c r="BH649" i="3"/>
  <c r="BG649" i="3"/>
  <c r="BF649" i="3"/>
  <c r="T649" i="3"/>
  <c r="R649" i="3"/>
  <c r="P649" i="3"/>
  <c r="BI642" i="3"/>
  <c r="BH642" i="3"/>
  <c r="BG642" i="3"/>
  <c r="BF642" i="3"/>
  <c r="T642" i="3"/>
  <c r="R642" i="3"/>
  <c r="P642" i="3"/>
  <c r="BI633" i="3"/>
  <c r="BH633" i="3"/>
  <c r="BG633" i="3"/>
  <c r="BF633" i="3"/>
  <c r="T633" i="3"/>
  <c r="R633" i="3"/>
  <c r="P633" i="3"/>
  <c r="BI629" i="3"/>
  <c r="BH629" i="3"/>
  <c r="BG629" i="3"/>
  <c r="BF629" i="3"/>
  <c r="T629" i="3"/>
  <c r="R629" i="3"/>
  <c r="P629" i="3"/>
  <c r="BI616" i="3"/>
  <c r="BH616" i="3"/>
  <c r="BG616" i="3"/>
  <c r="BF616" i="3"/>
  <c r="T616" i="3"/>
  <c r="R616" i="3"/>
  <c r="P616" i="3"/>
  <c r="BI612" i="3"/>
  <c r="BH612" i="3"/>
  <c r="BG612" i="3"/>
  <c r="BF612" i="3"/>
  <c r="T612" i="3"/>
  <c r="R612" i="3"/>
  <c r="P612" i="3"/>
  <c r="BI592" i="3"/>
  <c r="BH592" i="3"/>
  <c r="BG592" i="3"/>
  <c r="BF592" i="3"/>
  <c r="T592" i="3"/>
  <c r="R592" i="3"/>
  <c r="P592" i="3"/>
  <c r="BI578" i="3"/>
  <c r="BH578" i="3"/>
  <c r="BG578" i="3"/>
  <c r="BF578" i="3"/>
  <c r="T578" i="3"/>
  <c r="R578" i="3"/>
  <c r="P578" i="3"/>
  <c r="BI574" i="3"/>
  <c r="BH574" i="3"/>
  <c r="BG574" i="3"/>
  <c r="BF574" i="3"/>
  <c r="T574" i="3"/>
  <c r="T573" i="3"/>
  <c r="R574" i="3"/>
  <c r="R573" i="3"/>
  <c r="P574" i="3"/>
  <c r="P573" i="3" s="1"/>
  <c r="BI567" i="3"/>
  <c r="BH567" i="3"/>
  <c r="BG567" i="3"/>
  <c r="BF567" i="3"/>
  <c r="T567" i="3"/>
  <c r="R567" i="3"/>
  <c r="P567" i="3"/>
  <c r="BI561" i="3"/>
  <c r="BH561" i="3"/>
  <c r="BG561" i="3"/>
  <c r="BF561" i="3"/>
  <c r="T561" i="3"/>
  <c r="R561" i="3"/>
  <c r="P561" i="3"/>
  <c r="BI555" i="3"/>
  <c r="BH555" i="3"/>
  <c r="BG555" i="3"/>
  <c r="BF555" i="3"/>
  <c r="T555" i="3"/>
  <c r="R555" i="3"/>
  <c r="P555" i="3"/>
  <c r="BI552" i="3"/>
  <c r="BH552" i="3"/>
  <c r="BG552" i="3"/>
  <c r="BF552" i="3"/>
  <c r="T552" i="3"/>
  <c r="R552" i="3"/>
  <c r="P552" i="3"/>
  <c r="BI548" i="3"/>
  <c r="BH548" i="3"/>
  <c r="BG548" i="3"/>
  <c r="BF548" i="3"/>
  <c r="T548" i="3"/>
  <c r="R548" i="3"/>
  <c r="P548" i="3"/>
  <c r="BI545" i="3"/>
  <c r="BH545" i="3"/>
  <c r="BG545" i="3"/>
  <c r="BF545" i="3"/>
  <c r="T545" i="3"/>
  <c r="R545" i="3"/>
  <c r="P545" i="3"/>
  <c r="BI542" i="3"/>
  <c r="BH542" i="3"/>
  <c r="BG542" i="3"/>
  <c r="BF542" i="3"/>
  <c r="T542" i="3"/>
  <c r="R542" i="3"/>
  <c r="P542" i="3"/>
  <c r="BI540" i="3"/>
  <c r="BH540" i="3"/>
  <c r="BG540" i="3"/>
  <c r="BF540" i="3"/>
  <c r="T540" i="3"/>
  <c r="R540" i="3"/>
  <c r="P540" i="3"/>
  <c r="BI536" i="3"/>
  <c r="BH536" i="3"/>
  <c r="BG536" i="3"/>
  <c r="BF536" i="3"/>
  <c r="T536" i="3"/>
  <c r="R536" i="3"/>
  <c r="P536" i="3"/>
  <c r="BI533" i="3"/>
  <c r="BH533" i="3"/>
  <c r="BG533" i="3"/>
  <c r="BF533" i="3"/>
  <c r="T533" i="3"/>
  <c r="R533" i="3"/>
  <c r="P533" i="3"/>
  <c r="BI529" i="3"/>
  <c r="BH529" i="3"/>
  <c r="BG529" i="3"/>
  <c r="BF529" i="3"/>
  <c r="T529" i="3"/>
  <c r="R529" i="3"/>
  <c r="P529" i="3"/>
  <c r="BI521" i="3"/>
  <c r="BH521" i="3"/>
  <c r="BG521" i="3"/>
  <c r="BF521" i="3"/>
  <c r="T521" i="3"/>
  <c r="R521" i="3"/>
  <c r="P521" i="3"/>
  <c r="BI517" i="3"/>
  <c r="BH517" i="3"/>
  <c r="BG517" i="3"/>
  <c r="BF517" i="3"/>
  <c r="T517" i="3"/>
  <c r="R517" i="3"/>
  <c r="P517" i="3"/>
  <c r="BI512" i="3"/>
  <c r="BH512" i="3"/>
  <c r="BG512" i="3"/>
  <c r="BF512" i="3"/>
  <c r="T512" i="3"/>
  <c r="R512" i="3"/>
  <c r="P512" i="3"/>
  <c r="BI509" i="3"/>
  <c r="BH509" i="3"/>
  <c r="BG509" i="3"/>
  <c r="BF509" i="3"/>
  <c r="T509" i="3"/>
  <c r="R509" i="3"/>
  <c r="P509" i="3"/>
  <c r="BI503" i="3"/>
  <c r="BH503" i="3"/>
  <c r="BG503" i="3"/>
  <c r="BF503" i="3"/>
  <c r="T503" i="3"/>
  <c r="R503" i="3"/>
  <c r="P503" i="3"/>
  <c r="BI493" i="3"/>
  <c r="BH493" i="3"/>
  <c r="BG493" i="3"/>
  <c r="BF493" i="3"/>
  <c r="T493" i="3"/>
  <c r="R493" i="3"/>
  <c r="P493" i="3"/>
  <c r="BI490" i="3"/>
  <c r="BH490" i="3"/>
  <c r="BG490" i="3"/>
  <c r="BF490" i="3"/>
  <c r="T490" i="3"/>
  <c r="R490" i="3"/>
  <c r="P490" i="3"/>
  <c r="BI486" i="3"/>
  <c r="BH486" i="3"/>
  <c r="BG486" i="3"/>
  <c r="BF486" i="3"/>
  <c r="T486" i="3"/>
  <c r="R486" i="3"/>
  <c r="P486" i="3"/>
  <c r="BI482" i="3"/>
  <c r="BH482" i="3"/>
  <c r="BG482" i="3"/>
  <c r="BF482" i="3"/>
  <c r="T482" i="3"/>
  <c r="R482" i="3"/>
  <c r="P482" i="3"/>
  <c r="BI475" i="3"/>
  <c r="BH475" i="3"/>
  <c r="BG475" i="3"/>
  <c r="BF475" i="3"/>
  <c r="T475" i="3"/>
  <c r="R475" i="3"/>
  <c r="P475" i="3"/>
  <c r="BI472" i="3"/>
  <c r="BH472" i="3"/>
  <c r="BG472" i="3"/>
  <c r="BF472" i="3"/>
  <c r="T472" i="3"/>
  <c r="R472" i="3"/>
  <c r="P472" i="3"/>
  <c r="BI465" i="3"/>
  <c r="BH465" i="3"/>
  <c r="BG465" i="3"/>
  <c r="BF465" i="3"/>
  <c r="T465" i="3"/>
  <c r="R465" i="3"/>
  <c r="P465" i="3"/>
  <c r="BI459" i="3"/>
  <c r="BH459" i="3"/>
  <c r="BG459" i="3"/>
  <c r="BF459" i="3"/>
  <c r="T459" i="3"/>
  <c r="R459" i="3"/>
  <c r="P459" i="3"/>
  <c r="BI454" i="3"/>
  <c r="BH454" i="3"/>
  <c r="BG454" i="3"/>
  <c r="BF454" i="3"/>
  <c r="T454" i="3"/>
  <c r="R454" i="3"/>
  <c r="P454" i="3"/>
  <c r="BI449" i="3"/>
  <c r="BH449" i="3"/>
  <c r="BG449" i="3"/>
  <c r="BF449" i="3"/>
  <c r="T449" i="3"/>
  <c r="R449" i="3"/>
  <c r="P449" i="3"/>
  <c r="BI439" i="3"/>
  <c r="BH439" i="3"/>
  <c r="BG439" i="3"/>
  <c r="BF439" i="3"/>
  <c r="T439" i="3"/>
  <c r="R439" i="3"/>
  <c r="P439" i="3"/>
  <c r="BI435" i="3"/>
  <c r="BH435" i="3"/>
  <c r="BG435" i="3"/>
  <c r="BF435" i="3"/>
  <c r="T435" i="3"/>
  <c r="R435" i="3"/>
  <c r="P435" i="3"/>
  <c r="BI433" i="3"/>
  <c r="BH433" i="3"/>
  <c r="BG433" i="3"/>
  <c r="BF433" i="3"/>
  <c r="T433" i="3"/>
  <c r="R433" i="3"/>
  <c r="P433" i="3"/>
  <c r="BI430" i="3"/>
  <c r="BH430" i="3"/>
  <c r="BG430" i="3"/>
  <c r="BF430" i="3"/>
  <c r="T430" i="3"/>
  <c r="R430" i="3"/>
  <c r="P430" i="3"/>
  <c r="BI427" i="3"/>
  <c r="BH427" i="3"/>
  <c r="BG427" i="3"/>
  <c r="BF427" i="3"/>
  <c r="T427" i="3"/>
  <c r="R427" i="3"/>
  <c r="P427" i="3"/>
  <c r="BI425" i="3"/>
  <c r="BH425" i="3"/>
  <c r="BG425" i="3"/>
  <c r="BF425" i="3"/>
  <c r="T425" i="3"/>
  <c r="R425" i="3"/>
  <c r="P425" i="3"/>
  <c r="BI422" i="3"/>
  <c r="BH422" i="3"/>
  <c r="BG422" i="3"/>
  <c r="BF422" i="3"/>
  <c r="T422" i="3"/>
  <c r="R422" i="3"/>
  <c r="P422" i="3"/>
  <c r="BI419" i="3"/>
  <c r="BH419" i="3"/>
  <c r="BG419" i="3"/>
  <c r="BF419" i="3"/>
  <c r="T419" i="3"/>
  <c r="R419" i="3"/>
  <c r="P419" i="3"/>
  <c r="BI417" i="3"/>
  <c r="BH417" i="3"/>
  <c r="BG417" i="3"/>
  <c r="BF417" i="3"/>
  <c r="T417" i="3"/>
  <c r="R417" i="3"/>
  <c r="P417" i="3"/>
  <c r="BI414" i="3"/>
  <c r="BH414" i="3"/>
  <c r="BG414" i="3"/>
  <c r="BF414" i="3"/>
  <c r="T414" i="3"/>
  <c r="R414" i="3"/>
  <c r="P414" i="3"/>
  <c r="BI411" i="3"/>
  <c r="BH411" i="3"/>
  <c r="BG411" i="3"/>
  <c r="BF411" i="3"/>
  <c r="T411" i="3"/>
  <c r="R411" i="3"/>
  <c r="P411" i="3"/>
  <c r="BI406" i="3"/>
  <c r="BH406" i="3"/>
  <c r="BG406" i="3"/>
  <c r="BF406" i="3"/>
  <c r="T406" i="3"/>
  <c r="R406" i="3"/>
  <c r="P406" i="3"/>
  <c r="BI402" i="3"/>
  <c r="BH402" i="3"/>
  <c r="BG402" i="3"/>
  <c r="BF402" i="3"/>
  <c r="T402" i="3"/>
  <c r="R402" i="3"/>
  <c r="P402" i="3"/>
  <c r="BI398" i="3"/>
  <c r="BH398" i="3"/>
  <c r="BG398" i="3"/>
  <c r="BF398" i="3"/>
  <c r="T398" i="3"/>
  <c r="R398" i="3"/>
  <c r="P398" i="3"/>
  <c r="BI394" i="3"/>
  <c r="BH394" i="3"/>
  <c r="BG394" i="3"/>
  <c r="BF394" i="3"/>
  <c r="T394" i="3"/>
  <c r="R394" i="3"/>
  <c r="P394" i="3"/>
  <c r="BI390" i="3"/>
  <c r="BH390" i="3"/>
  <c r="BG390" i="3"/>
  <c r="BF390" i="3"/>
  <c r="T390" i="3"/>
  <c r="R390" i="3"/>
  <c r="P390" i="3"/>
  <c r="BI386" i="3"/>
  <c r="BH386" i="3"/>
  <c r="BG386" i="3"/>
  <c r="BF386" i="3"/>
  <c r="T386" i="3"/>
  <c r="R386" i="3"/>
  <c r="P386" i="3"/>
  <c r="BI380" i="3"/>
  <c r="BH380" i="3"/>
  <c r="BG380" i="3"/>
  <c r="BF380" i="3"/>
  <c r="T380" i="3"/>
  <c r="R380" i="3"/>
  <c r="P380" i="3"/>
  <c r="BI374" i="3"/>
  <c r="BH374" i="3"/>
  <c r="BG374" i="3"/>
  <c r="BF374" i="3"/>
  <c r="T374" i="3"/>
  <c r="R374" i="3"/>
  <c r="P374" i="3"/>
  <c r="BI368" i="3"/>
  <c r="BH368" i="3"/>
  <c r="BG368" i="3"/>
  <c r="BF368" i="3"/>
  <c r="T368" i="3"/>
  <c r="R368" i="3"/>
  <c r="P368" i="3"/>
  <c r="BI364" i="3"/>
  <c r="BH364" i="3"/>
  <c r="BG364" i="3"/>
  <c r="BF364" i="3"/>
  <c r="T364" i="3"/>
  <c r="R364" i="3"/>
  <c r="P364" i="3"/>
  <c r="BI358" i="3"/>
  <c r="BH358" i="3"/>
  <c r="BG358" i="3"/>
  <c r="BF358" i="3"/>
  <c r="T358" i="3"/>
  <c r="R358" i="3"/>
  <c r="P358" i="3"/>
  <c r="BI352" i="3"/>
  <c r="BH352" i="3"/>
  <c r="BG352" i="3"/>
  <c r="BF352" i="3"/>
  <c r="T352" i="3"/>
  <c r="R352" i="3"/>
  <c r="P352" i="3"/>
  <c r="BI348" i="3"/>
  <c r="BH348" i="3"/>
  <c r="BG348" i="3"/>
  <c r="BF348" i="3"/>
  <c r="T348" i="3"/>
  <c r="R348" i="3"/>
  <c r="P348" i="3"/>
  <c r="BI343" i="3"/>
  <c r="BH343" i="3"/>
  <c r="BG343" i="3"/>
  <c r="BF343" i="3"/>
  <c r="T343" i="3"/>
  <c r="R343" i="3"/>
  <c r="P343" i="3"/>
  <c r="BI336" i="3"/>
  <c r="BH336" i="3"/>
  <c r="BG336" i="3"/>
  <c r="BF336" i="3"/>
  <c r="T336" i="3"/>
  <c r="R336" i="3"/>
  <c r="P336" i="3"/>
  <c r="BI329" i="3"/>
  <c r="BH329" i="3"/>
  <c r="BG329" i="3"/>
  <c r="BF329" i="3"/>
  <c r="T329" i="3"/>
  <c r="R329" i="3"/>
  <c r="P329" i="3"/>
  <c r="BI318" i="3"/>
  <c r="BH318" i="3"/>
  <c r="BG318" i="3"/>
  <c r="BF318" i="3"/>
  <c r="T318" i="3"/>
  <c r="R318" i="3"/>
  <c r="P318" i="3"/>
  <c r="BI307" i="3"/>
  <c r="BH307" i="3"/>
  <c r="BG307" i="3"/>
  <c r="BF307" i="3"/>
  <c r="T307" i="3"/>
  <c r="R307" i="3"/>
  <c r="P307" i="3"/>
  <c r="BI295" i="3"/>
  <c r="BH295" i="3"/>
  <c r="BG295" i="3"/>
  <c r="BF295" i="3"/>
  <c r="T295" i="3"/>
  <c r="R295" i="3"/>
  <c r="P295" i="3"/>
  <c r="BI287" i="3"/>
  <c r="BH287" i="3"/>
  <c r="BG287" i="3"/>
  <c r="BF287" i="3"/>
  <c r="T287" i="3"/>
  <c r="R287" i="3"/>
  <c r="P287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76" i="3"/>
  <c r="BH276" i="3"/>
  <c r="BG276" i="3"/>
  <c r="BF276" i="3"/>
  <c r="T276" i="3"/>
  <c r="R276" i="3"/>
  <c r="P276" i="3"/>
  <c r="BI270" i="3"/>
  <c r="BH270" i="3"/>
  <c r="BG270" i="3"/>
  <c r="BF270" i="3"/>
  <c r="T270" i="3"/>
  <c r="R270" i="3"/>
  <c r="P270" i="3"/>
  <c r="BI264" i="3"/>
  <c r="BH264" i="3"/>
  <c r="BG264" i="3"/>
  <c r="BF264" i="3"/>
  <c r="T264" i="3"/>
  <c r="R264" i="3"/>
  <c r="P264" i="3"/>
  <c r="BI260" i="3"/>
  <c r="BH260" i="3"/>
  <c r="BG260" i="3"/>
  <c r="BF260" i="3"/>
  <c r="T260" i="3"/>
  <c r="R260" i="3"/>
  <c r="P260" i="3"/>
  <c r="BI256" i="3"/>
  <c r="BH256" i="3"/>
  <c r="BG256" i="3"/>
  <c r="BF256" i="3"/>
  <c r="T256" i="3"/>
  <c r="R256" i="3"/>
  <c r="P256" i="3"/>
  <c r="BI248" i="3"/>
  <c r="BH248" i="3"/>
  <c r="BG248" i="3"/>
  <c r="BF248" i="3"/>
  <c r="T248" i="3"/>
  <c r="R248" i="3"/>
  <c r="P248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88" i="3"/>
  <c r="BH188" i="3"/>
  <c r="BG188" i="3"/>
  <c r="BF188" i="3"/>
  <c r="T188" i="3"/>
  <c r="R188" i="3"/>
  <c r="P188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5" i="3"/>
  <c r="BH125" i="3"/>
  <c r="BG125" i="3"/>
  <c r="BF125" i="3"/>
  <c r="T125" i="3"/>
  <c r="R125" i="3"/>
  <c r="P125" i="3"/>
  <c r="BI118" i="3"/>
  <c r="BH118" i="3"/>
  <c r="BG118" i="3"/>
  <c r="BF118" i="3"/>
  <c r="T118" i="3"/>
  <c r="R118" i="3"/>
  <c r="P118" i="3"/>
  <c r="BI113" i="3"/>
  <c r="BH113" i="3"/>
  <c r="BG113" i="3"/>
  <c r="BF113" i="3"/>
  <c r="T113" i="3"/>
  <c r="R113" i="3"/>
  <c r="P113" i="3"/>
  <c r="BI110" i="3"/>
  <c r="BH110" i="3"/>
  <c r="BG110" i="3"/>
  <c r="BF110" i="3"/>
  <c r="T110" i="3"/>
  <c r="R110" i="3"/>
  <c r="P110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J89" i="3"/>
  <c r="F88" i="3"/>
  <c r="F86" i="3"/>
  <c r="E84" i="3"/>
  <c r="J55" i="3"/>
  <c r="F54" i="3"/>
  <c r="F52" i="3"/>
  <c r="E50" i="3"/>
  <c r="J21" i="3"/>
  <c r="E21" i="3"/>
  <c r="J54" i="3" s="1"/>
  <c r="J20" i="3"/>
  <c r="J18" i="3"/>
  <c r="E18" i="3"/>
  <c r="F89" i="3"/>
  <c r="J17" i="3"/>
  <c r="J12" i="3"/>
  <c r="J86" i="3"/>
  <c r="E7" i="3"/>
  <c r="E48" i="3"/>
  <c r="J299" i="2"/>
  <c r="J37" i="2"/>
  <c r="J36" i="2"/>
  <c r="AY55" i="1"/>
  <c r="J35" i="2"/>
  <c r="AX55" i="1" s="1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BI330" i="2"/>
  <c r="BH330" i="2"/>
  <c r="BG330" i="2"/>
  <c r="BF330" i="2"/>
  <c r="T330" i="2"/>
  <c r="R330" i="2"/>
  <c r="P330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R317" i="2"/>
  <c r="P317" i="2"/>
  <c r="BI312" i="2"/>
  <c r="BH312" i="2"/>
  <c r="BG312" i="2"/>
  <c r="BF312" i="2"/>
  <c r="T312" i="2"/>
  <c r="R312" i="2"/>
  <c r="P312" i="2"/>
  <c r="BI307" i="2"/>
  <c r="BH307" i="2"/>
  <c r="BG307" i="2"/>
  <c r="BF307" i="2"/>
  <c r="T307" i="2"/>
  <c r="R307" i="2"/>
  <c r="P307" i="2"/>
  <c r="BI301" i="2"/>
  <c r="BH301" i="2"/>
  <c r="BG301" i="2"/>
  <c r="BF301" i="2"/>
  <c r="T301" i="2"/>
  <c r="R301" i="2"/>
  <c r="P301" i="2"/>
  <c r="J62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75" i="2"/>
  <c r="BH275" i="2"/>
  <c r="BG275" i="2"/>
  <c r="BF275" i="2"/>
  <c r="T275" i="2"/>
  <c r="R275" i="2"/>
  <c r="P275" i="2"/>
  <c r="BI270" i="2"/>
  <c r="BH270" i="2"/>
  <c r="BG270" i="2"/>
  <c r="BF270" i="2"/>
  <c r="T270" i="2"/>
  <c r="R270" i="2"/>
  <c r="P270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3" i="2"/>
  <c r="BH133" i="2"/>
  <c r="BG133" i="2"/>
  <c r="BF133" i="2"/>
  <c r="T133" i="2"/>
  <c r="R133" i="2"/>
  <c r="P133" i="2"/>
  <c r="BI104" i="2"/>
  <c r="BH104" i="2"/>
  <c r="BG104" i="2"/>
  <c r="BF104" i="2"/>
  <c r="T104" i="2"/>
  <c r="R104" i="2"/>
  <c r="P104" i="2"/>
  <c r="BI89" i="2"/>
  <c r="BH89" i="2"/>
  <c r="BG89" i="2"/>
  <c r="BF89" i="2"/>
  <c r="T89" i="2"/>
  <c r="R89" i="2"/>
  <c r="P89" i="2"/>
  <c r="BI86" i="2"/>
  <c r="BH86" i="2"/>
  <c r="BG86" i="2"/>
  <c r="BF86" i="2"/>
  <c r="T86" i="2"/>
  <c r="R86" i="2"/>
  <c r="P86" i="2"/>
  <c r="J80" i="2"/>
  <c r="F79" i="2"/>
  <c r="F77" i="2"/>
  <c r="E75" i="2"/>
  <c r="J55" i="2"/>
  <c r="F54" i="2"/>
  <c r="F52" i="2"/>
  <c r="E50" i="2"/>
  <c r="J21" i="2"/>
  <c r="E21" i="2"/>
  <c r="J54" i="2"/>
  <c r="J20" i="2"/>
  <c r="J18" i="2"/>
  <c r="E18" i="2"/>
  <c r="F55" i="2"/>
  <c r="J17" i="2"/>
  <c r="J12" i="2"/>
  <c r="J77" i="2" s="1"/>
  <c r="E7" i="2"/>
  <c r="E73" i="2"/>
  <c r="L50" i="1"/>
  <c r="AM50" i="1"/>
  <c r="AM49" i="1"/>
  <c r="L49" i="1"/>
  <c r="AM47" i="1"/>
  <c r="L47" i="1"/>
  <c r="L45" i="1"/>
  <c r="L44" i="1"/>
  <c r="J293" i="2"/>
  <c r="J199" i="2"/>
  <c r="BK301" i="2"/>
  <c r="J244" i="2"/>
  <c r="BK203" i="2"/>
  <c r="BK343" i="2"/>
  <c r="J275" i="2"/>
  <c r="BK230" i="2"/>
  <c r="J159" i="2"/>
  <c r="BK281" i="2"/>
  <c r="BK224" i="2"/>
  <c r="BK89" i="2"/>
  <c r="BK616" i="3"/>
  <c r="BK435" i="3"/>
  <c r="BK149" i="3"/>
  <c r="J836" i="3"/>
  <c r="J674" i="3"/>
  <c r="J574" i="3"/>
  <c r="J419" i="3"/>
  <c r="BK230" i="3"/>
  <c r="J149" i="3"/>
  <c r="J812" i="3"/>
  <c r="J536" i="3"/>
  <c r="BK411" i="3"/>
  <c r="J160" i="3"/>
  <c r="BK766" i="3"/>
  <c r="J629" i="3"/>
  <c r="BK402" i="3"/>
  <c r="BK270" i="3"/>
  <c r="J226" i="3"/>
  <c r="J1060" i="4"/>
  <c r="BK563" i="4"/>
  <c r="BK366" i="4"/>
  <c r="J175" i="4"/>
  <c r="BK1178" i="4"/>
  <c r="BK1081" i="4"/>
  <c r="BK957" i="4"/>
  <c r="BK621" i="4"/>
  <c r="J498" i="4"/>
  <c r="BK360" i="4"/>
  <c r="J272" i="4"/>
  <c r="J116" i="4"/>
  <c r="J1068" i="4"/>
  <c r="BK703" i="4"/>
  <c r="J547" i="4"/>
  <c r="J384" i="4"/>
  <c r="BK1219" i="4"/>
  <c r="J1216" i="4"/>
  <c r="BK942" i="4"/>
  <c r="BK587" i="4"/>
  <c r="BK376" i="4"/>
  <c r="J294" i="4"/>
  <c r="BK148" i="4"/>
  <c r="J87" i="5"/>
  <c r="BK87" i="5"/>
  <c r="J218" i="6"/>
  <c r="J142" i="6"/>
  <c r="BK175" i="6"/>
  <c r="BK135" i="6"/>
  <c r="BK103" i="6"/>
  <c r="J107" i="6"/>
  <c r="BK199" i="3"/>
  <c r="J827" i="3"/>
  <c r="J750" i="3"/>
  <c r="J567" i="3"/>
  <c r="BK540" i="3"/>
  <c r="J490" i="3"/>
  <c r="BK427" i="3"/>
  <c r="J364" i="3"/>
  <c r="J264" i="3"/>
  <c r="BK220" i="3"/>
  <c r="J131" i="3"/>
  <c r="BK818" i="3"/>
  <c r="BK574" i="3"/>
  <c r="J435" i="3"/>
  <c r="BK343" i="3"/>
  <c r="J172" i="3"/>
  <c r="BK888" i="3"/>
  <c r="BK752" i="3"/>
  <c r="BK433" i="3"/>
  <c r="BK380" i="3"/>
  <c r="J307" i="3"/>
  <c r="BK188" i="3"/>
  <c r="BK131" i="3"/>
  <c r="J1010" i="4"/>
  <c r="J608" i="4"/>
  <c r="J435" i="4"/>
  <c r="BK334" i="4"/>
  <c r="BK1194" i="4"/>
  <c r="J1025" i="4"/>
  <c r="BK944" i="4"/>
  <c r="BK732" i="4"/>
  <c r="J614" i="4"/>
  <c r="J462" i="4"/>
  <c r="BK342" i="4"/>
  <c r="J248" i="4"/>
  <c r="J148" i="4"/>
  <c r="BK108" i="4"/>
  <c r="J1021" i="4"/>
  <c r="BK862" i="4"/>
  <c r="BK513" i="4"/>
  <c r="BK435" i="4"/>
  <c r="J334" i="4"/>
  <c r="J194" i="4"/>
  <c r="BK116" i="4"/>
  <c r="J1209" i="4"/>
  <c r="BK1124" i="4"/>
  <c r="BK1025" i="4"/>
  <c r="BK663" i="4"/>
  <c r="BK528" i="4"/>
  <c r="J366" i="4"/>
  <c r="J162" i="4"/>
  <c r="BK124" i="5"/>
  <c r="J141" i="5"/>
  <c r="J113" i="5"/>
  <c r="J134" i="5"/>
  <c r="BK221" i="6"/>
  <c r="BK127" i="6"/>
  <c r="BK228" i="6"/>
  <c r="BK142" i="6"/>
  <c r="BK351" i="2"/>
  <c r="J264" i="2"/>
  <c r="J190" i="2"/>
  <c r="J337" i="2"/>
  <c r="BK287" i="2"/>
  <c r="J211" i="2"/>
  <c r="J182" i="2"/>
  <c r="J351" i="2"/>
  <c r="J312" i="2"/>
  <c r="J287" i="2"/>
  <c r="BK244" i="2"/>
  <c r="BK139" i="2"/>
  <c r="BK252" i="2"/>
  <c r="J221" i="2"/>
  <c r="J166" i="2"/>
  <c r="J86" i="2"/>
  <c r="BK674" i="3"/>
  <c r="J425" i="3"/>
  <c r="BK284" i="3"/>
  <c r="J863" i="3"/>
  <c r="J766" i="3"/>
  <c r="J649" i="3"/>
  <c r="J561" i="3"/>
  <c r="J533" i="3"/>
  <c r="BK509" i="3"/>
  <c r="J411" i="3"/>
  <c r="J287" i="3"/>
  <c r="BK202" i="3"/>
  <c r="BK107" i="3"/>
  <c r="BK642" i="3"/>
  <c r="BK555" i="3"/>
  <c r="J281" i="3"/>
  <c r="BK152" i="3"/>
  <c r="BK885" i="3"/>
  <c r="J716" i="3"/>
  <c r="J512" i="3"/>
  <c r="J449" i="3"/>
  <c r="BK348" i="3"/>
  <c r="J210" i="3"/>
  <c r="BK1165" i="4"/>
  <c r="J647" i="4"/>
  <c r="J567" i="4"/>
  <c r="J346" i="4"/>
  <c r="J120" i="4"/>
  <c r="J1165" i="4"/>
  <c r="BK1060" i="4"/>
  <c r="BK952" i="4"/>
  <c r="J862" i="4"/>
  <c r="BK647" i="4"/>
  <c r="BK577" i="4"/>
  <c r="J425" i="4"/>
  <c r="BK338" i="4"/>
  <c r="BK266" i="4"/>
  <c r="BK152" i="4"/>
  <c r="BK1169" i="4"/>
  <c r="J981" i="4"/>
  <c r="BK790" i="4"/>
  <c r="J552" i="4"/>
  <c r="BK346" i="4"/>
  <c r="J179" i="4"/>
  <c r="BK1216" i="4"/>
  <c r="J1174" i="4"/>
  <c r="J1052" i="4"/>
  <c r="J821" i="4"/>
  <c r="BK608" i="4"/>
  <c r="BK462" i="4"/>
  <c r="J360" i="4"/>
  <c r="J156" i="4"/>
  <c r="BK134" i="5"/>
  <c r="BK118" i="5"/>
  <c r="BK100" i="5"/>
  <c r="BK104" i="5"/>
  <c r="J214" i="6"/>
  <c r="J93" i="6"/>
  <c r="J193" i="6"/>
  <c r="J170" i="6"/>
  <c r="J211" i="6"/>
  <c r="BK157" i="6"/>
  <c r="J214" i="2"/>
  <c r="BK104" i="2"/>
  <c r="BK264" i="2"/>
  <c r="BK220" i="2"/>
  <c r="BK170" i="2"/>
  <c r="J252" i="2"/>
  <c r="J185" i="2"/>
  <c r="BK143" i="2"/>
  <c r="J239" i="2"/>
  <c r="BK193" i="2"/>
  <c r="J152" i="2"/>
  <c r="BK841" i="3"/>
  <c r="BK490" i="3"/>
  <c r="BK329" i="3"/>
  <c r="BK785" i="3"/>
  <c r="J752" i="3"/>
  <c r="BK486" i="3"/>
  <c r="J402" i="3"/>
  <c r="BK307" i="3"/>
  <c r="BK256" i="3"/>
  <c r="J134" i="3"/>
  <c r="BK750" i="3"/>
  <c r="BK472" i="3"/>
  <c r="J368" i="3"/>
  <c r="J199" i="3"/>
  <c r="J888" i="3"/>
  <c r="BK633" i="3"/>
  <c r="BK419" i="3"/>
  <c r="J343" i="3"/>
  <c r="J175" i="3"/>
  <c r="J1066" i="4"/>
  <c r="BK614" i="4"/>
  <c r="BK470" i="4"/>
  <c r="J96" i="4"/>
  <c r="J1094" i="4"/>
  <c r="J1058" i="4"/>
  <c r="BK969" i="4"/>
  <c r="J948" i="4"/>
  <c r="J929" i="4"/>
  <c r="BK289" i="4"/>
  <c r="BK210" i="4"/>
  <c r="J1128" i="4"/>
  <c r="BK585" i="4"/>
  <c r="BK141" i="4"/>
  <c r="J143" i="5"/>
  <c r="J103" i="6"/>
  <c r="BK224" i="6"/>
  <c r="BK345" i="2"/>
  <c r="BK152" i="2"/>
  <c r="J255" i="2"/>
  <c r="J173" i="2"/>
  <c r="BK307" i="2"/>
  <c r="J196" i="2"/>
  <c r="BK285" i="2"/>
  <c r="BK179" i="2"/>
  <c r="BK475" i="3"/>
  <c r="J113" i="3"/>
  <c r="BK724" i="3"/>
  <c r="J430" i="3"/>
  <c r="J295" i="3"/>
  <c r="J125" i="3"/>
  <c r="J764" i="3"/>
  <c r="J398" i="3"/>
  <c r="BK125" i="3"/>
  <c r="J548" i="3"/>
  <c r="BK295" i="3"/>
  <c r="BK1128" i="4"/>
  <c r="J663" i="4"/>
  <c r="BK326" i="4"/>
  <c r="J1135" i="4"/>
  <c r="BK1021" i="4"/>
  <c r="J659" i="4"/>
  <c r="BK559" i="4"/>
  <c r="J414" i="4"/>
  <c r="J316" i="4"/>
  <c r="BK1154" i="4"/>
  <c r="BK643" i="4"/>
  <c r="J408" i="4"/>
  <c r="J280" i="4"/>
  <c r="BK1135" i="4"/>
  <c r="BK977" i="4"/>
  <c r="BK567" i="4"/>
  <c r="J108" i="4"/>
  <c r="BK135" i="5"/>
  <c r="J100" i="5"/>
  <c r="J237" i="6"/>
  <c r="J199" i="6"/>
  <c r="BK214" i="6"/>
  <c r="BK417" i="3"/>
  <c r="J802" i="3"/>
  <c r="BK612" i="3"/>
  <c r="BK521" i="3"/>
  <c r="J459" i="3"/>
  <c r="J348" i="3"/>
  <c r="BK226" i="3"/>
  <c r="J95" i="3"/>
  <c r="J540" i="3"/>
  <c r="J276" i="3"/>
  <c r="J110" i="3"/>
  <c r="BK691" i="3"/>
  <c r="BK390" i="3"/>
  <c r="BK232" i="3"/>
  <c r="J1113" i="4"/>
  <c r="J924" i="4"/>
  <c r="J559" i="4"/>
  <c r="J133" i="4"/>
  <c r="J1105" i="4"/>
  <c r="BK1010" i="4"/>
  <c r="BK938" i="4"/>
  <c r="BK651" i="4"/>
  <c r="J587" i="4"/>
  <c r="J422" i="4"/>
  <c r="BK309" i="4"/>
  <c r="BK194" i="4"/>
  <c r="J1130" i="4"/>
  <c r="BK948" i="4"/>
  <c r="BK628" i="4"/>
  <c r="BK418" i="4"/>
  <c r="J152" i="4"/>
  <c r="J1055" i="4"/>
  <c r="BK933" i="4"/>
  <c r="J491" i="4"/>
  <c r="J266" i="4"/>
  <c r="BK96" i="4"/>
  <c r="BK113" i="5"/>
  <c r="J127" i="5"/>
  <c r="J157" i="6"/>
  <c r="J221" i="6"/>
  <c r="J224" i="6"/>
  <c r="BK312" i="2"/>
  <c r="BK211" i="2"/>
  <c r="BK321" i="2"/>
  <c r="J270" i="2"/>
  <c r="J147" i="2"/>
  <c r="J345" i="2"/>
  <c r="BK293" i="2"/>
  <c r="J179" i="2"/>
  <c r="BK232" i="2"/>
  <c r="BK199" i="2"/>
  <c r="J823" i="3"/>
  <c r="J390" i="3"/>
  <c r="BK134" i="3"/>
  <c r="BK796" i="3"/>
  <c r="J642" i="3"/>
  <c r="BK548" i="3"/>
  <c r="J517" i="3"/>
  <c r="BK425" i="3"/>
  <c r="J270" i="3"/>
  <c r="BK145" i="3"/>
  <c r="J785" i="3"/>
  <c r="BK406" i="3"/>
  <c r="BK178" i="3"/>
  <c r="J768" i="3"/>
  <c r="J427" i="3"/>
  <c r="BK264" i="3"/>
  <c r="J104" i="3"/>
  <c r="BK1058" i="4"/>
  <c r="J555" i="4"/>
  <c r="BK170" i="4"/>
  <c r="BK1120" i="4"/>
  <c r="BK1052" i="4"/>
  <c r="J903" i="4"/>
  <c r="BK633" i="4"/>
  <c r="BK474" i="4"/>
  <c r="BK294" i="4"/>
  <c r="BK175" i="4"/>
  <c r="J1075" i="4"/>
  <c r="J938" i="4"/>
  <c r="J507" i="4"/>
  <c r="J234" i="4"/>
  <c r="BK1203" i="4"/>
  <c r="J1014" i="4"/>
  <c r="BK502" i="4"/>
  <c r="J210" i="4"/>
  <c r="BK111" i="5"/>
  <c r="J137" i="5"/>
  <c r="J135" i="5"/>
  <c r="BK179" i="6"/>
  <c r="BK115" i="6"/>
  <c r="J231" i="6"/>
  <c r="BK119" i="6"/>
  <c r="BK254" i="2"/>
  <c r="J330" i="2"/>
  <c r="BK248" i="2"/>
  <c r="AS54" i="1"/>
  <c r="BK791" i="3"/>
  <c r="BK364" i="3"/>
  <c r="BK823" i="3"/>
  <c r="BK700" i="3"/>
  <c r="J465" i="3"/>
  <c r="BK336" i="3"/>
  <c r="BK113" i="3"/>
  <c r="J633" i="3"/>
  <c r="BK449" i="3"/>
  <c r="BK779" i="3"/>
  <c r="J503" i="3"/>
  <c r="J220" i="3"/>
  <c r="BK95" i="3"/>
  <c r="J651" i="4"/>
  <c r="J330" i="4"/>
  <c r="J1182" i="4"/>
  <c r="J1064" i="4"/>
  <c r="BK547" i="4"/>
  <c r="BK420" i="4"/>
  <c r="BK218" i="4"/>
  <c r="J159" i="4"/>
  <c r="J1124" i="4"/>
  <c r="J999" i="4"/>
  <c r="J581" i="4"/>
  <c r="BK422" i="4"/>
  <c r="BK159" i="4"/>
  <c r="J1178" i="4"/>
  <c r="J1081" i="4"/>
  <c r="J957" i="4"/>
  <c r="J590" i="4"/>
  <c r="BK384" i="4"/>
  <c r="J170" i="4"/>
  <c r="J120" i="5"/>
  <c r="BK137" i="5"/>
  <c r="J240" i="6"/>
  <c r="BK231" i="6"/>
  <c r="BK205" i="6"/>
  <c r="BK93" i="6"/>
  <c r="J321" i="2"/>
  <c r="J230" i="2"/>
  <c r="J285" i="2"/>
  <c r="BK214" i="2"/>
  <c r="J104" i="2"/>
  <c r="J317" i="2"/>
  <c r="J248" i="2"/>
  <c r="BK289" i="2"/>
  <c r="BK255" i="2"/>
  <c r="BK196" i="2"/>
  <c r="BK159" i="2"/>
  <c r="BK802" i="3"/>
  <c r="BK561" i="3"/>
  <c r="J406" i="3"/>
  <c r="BK872" i="3"/>
  <c r="J805" i="3"/>
  <c r="BK629" i="3"/>
  <c r="J472" i="3"/>
  <c r="J329" i="3"/>
  <c r="J284" i="3"/>
  <c r="BK213" i="3"/>
  <c r="BK827" i="3"/>
  <c r="J578" i="3"/>
  <c r="BK454" i="3"/>
  <c r="J202" i="3"/>
  <c r="BK863" i="3"/>
  <c r="J700" i="3"/>
  <c r="BK430" i="3"/>
  <c r="J386" i="3"/>
  <c r="BK172" i="3"/>
  <c r="BK1089" i="4"/>
  <c r="J617" i="4"/>
  <c r="BK425" i="4"/>
  <c r="J239" i="4"/>
  <c r="J1203" i="4"/>
  <c r="BK1102" i="4"/>
  <c r="BK992" i="4"/>
  <c r="J790" i="4"/>
  <c r="BK536" i="4"/>
  <c r="BK404" i="4"/>
  <c r="BK226" i="4"/>
  <c r="J141" i="4"/>
  <c r="BK1094" i="4"/>
  <c r="J952" i="4"/>
  <c r="J611" i="4"/>
  <c r="BK390" i="4"/>
  <c r="BK124" i="4"/>
  <c r="J1120" i="4"/>
  <c r="J1040" i="4"/>
  <c r="BK617" i="4"/>
  <c r="BK498" i="4"/>
  <c r="J321" i="4"/>
  <c r="BK144" i="5"/>
  <c r="J107" i="5"/>
  <c r="BK107" i="5"/>
  <c r="BK130" i="5"/>
  <c r="BK193" i="6"/>
  <c r="BK99" i="6"/>
  <c r="BK211" i="6"/>
  <c r="J127" i="6"/>
  <c r="J123" i="6"/>
  <c r="J336" i="3"/>
  <c r="J137" i="3"/>
  <c r="BK768" i="3"/>
  <c r="BK677" i="3"/>
  <c r="BK542" i="3"/>
  <c r="BK503" i="3"/>
  <c r="J475" i="3"/>
  <c r="BK398" i="3"/>
  <c r="J248" i="3"/>
  <c r="J178" i="3"/>
  <c r="J832" i="3"/>
  <c r="J724" i="3"/>
  <c r="BK465" i="3"/>
  <c r="BK414" i="3"/>
  <c r="BK137" i="3"/>
  <c r="J791" i="3"/>
  <c r="BK545" i="3"/>
  <c r="J422" i="3"/>
  <c r="J352" i="3"/>
  <c r="J213" i="3"/>
  <c r="J152" i="3"/>
  <c r="BK1086" i="4"/>
  <c r="J621" i="4"/>
  <c r="BK552" i="4"/>
  <c r="J181" i="4"/>
  <c r="J1154" i="4"/>
  <c r="BK1066" i="4"/>
  <c r="J962" i="4"/>
  <c r="BK821" i="4"/>
  <c r="BK601" i="4"/>
  <c r="BK491" i="4"/>
  <c r="J418" i="4"/>
  <c r="J326" i="4"/>
  <c r="J203" i="4"/>
  <c r="BK133" i="4"/>
  <c r="BK1113" i="4"/>
  <c r="J761" i="4"/>
  <c r="J563" i="4"/>
  <c r="J394" i="4"/>
  <c r="J226" i="4"/>
  <c r="J1219" i="4"/>
  <c r="J1132" i="4"/>
  <c r="BK1064" i="4"/>
  <c r="J966" i="4"/>
  <c r="J577" i="4"/>
  <c r="J454" i="4"/>
  <c r="J183" i="4"/>
  <c r="BK127" i="5"/>
  <c r="BK141" i="5"/>
  <c r="J126" i="5"/>
  <c r="BK143" i="5"/>
  <c r="J105" i="5"/>
  <c r="BK199" i="6"/>
  <c r="J115" i="6"/>
  <c r="J179" i="6"/>
  <c r="J165" i="6"/>
  <c r="BK341" i="2"/>
  <c r="BK234" i="2"/>
  <c r="J341" i="2"/>
  <c r="J297" i="2"/>
  <c r="J232" i="2"/>
  <c r="J207" i="2"/>
  <c r="BK86" i="2"/>
  <c r="BK337" i="2"/>
  <c r="BK297" i="2"/>
  <c r="BK270" i="2"/>
  <c r="J193" i="2"/>
  <c r="BK133" i="2"/>
  <c r="J254" i="2"/>
  <c r="BK173" i="2"/>
  <c r="J143" i="2"/>
  <c r="J796" i="3"/>
  <c r="BK567" i="3"/>
  <c r="BK459" i="3"/>
  <c r="BK358" i="3"/>
  <c r="J97" i="3"/>
  <c r="J779" i="3"/>
  <c r="J691" i="3"/>
  <c r="BK578" i="3"/>
  <c r="BK536" i="3"/>
  <c r="BK493" i="3"/>
  <c r="BK439" i="3"/>
  <c r="J358" i="3"/>
  <c r="J232" i="3"/>
  <c r="BK168" i="3"/>
  <c r="J841" i="3"/>
  <c r="BK592" i="3"/>
  <c r="BK533" i="3"/>
  <c r="J394" i="3"/>
  <c r="BK104" i="3"/>
  <c r="J872" i="3"/>
  <c r="BK649" i="3"/>
  <c r="J486" i="3"/>
  <c r="J417" i="3"/>
  <c r="BK287" i="3"/>
  <c r="J145" i="3"/>
  <c r="BK1068" i="4"/>
  <c r="J732" i="4"/>
  <c r="BK590" i="4"/>
  <c r="BK454" i="4"/>
  <c r="BK234" i="4"/>
  <c r="BK1174" i="4"/>
  <c r="J1089" i="4"/>
  <c r="BK999" i="4"/>
  <c r="BK924" i="4"/>
  <c r="BK655" i="4"/>
  <c r="BK599" i="4"/>
  <c r="J502" i="4"/>
  <c r="BK406" i="4"/>
  <c r="BK321" i="4"/>
  <c r="BK239" i="4"/>
  <c r="J124" i="4"/>
  <c r="BK1040" i="4"/>
  <c r="BK903" i="4"/>
  <c r="J601" i="4"/>
  <c r="BK414" i="4"/>
  <c r="BK203" i="4"/>
  <c r="J144" i="4"/>
  <c r="J1194" i="4"/>
  <c r="J1102" i="4"/>
  <c r="J969" i="4"/>
  <c r="J628" i="4"/>
  <c r="J513" i="4"/>
  <c r="J390" i="4"/>
  <c r="BK181" i="4"/>
  <c r="J103" i="4"/>
  <c r="BK105" i="5"/>
  <c r="J124" i="5"/>
  <c r="J117" i="5"/>
  <c r="BK237" i="6"/>
  <c r="J131" i="6"/>
  <c r="J234" i="6"/>
  <c r="BK218" i="6"/>
  <c r="BK150" i="6"/>
  <c r="BK170" i="6"/>
  <c r="J347" i="2"/>
  <c r="BK275" i="2"/>
  <c r="J307" i="2"/>
  <c r="BK228" i="2"/>
  <c r="BK176" i="2"/>
  <c r="J295" i="2"/>
  <c r="J228" i="2"/>
  <c r="BK166" i="2"/>
  <c r="BK260" i="2"/>
  <c r="J220" i="2"/>
  <c r="J176" i="2"/>
  <c r="J133" i="2"/>
  <c r="J738" i="3"/>
  <c r="J439" i="3"/>
  <c r="BK118" i="3"/>
  <c r="BK867" i="3"/>
  <c r="BK663" i="3"/>
  <c r="J555" i="3"/>
  <c r="BK422" i="3"/>
  <c r="BK281" i="3"/>
  <c r="BK175" i="3"/>
  <c r="BK836" i="3"/>
  <c r="J542" i="3"/>
  <c r="BK318" i="3"/>
  <c r="J141" i="3"/>
  <c r="J702" i="3"/>
  <c r="J521" i="3"/>
  <c r="BK394" i="3"/>
  <c r="J256" i="3"/>
  <c r="BK141" i="3"/>
  <c r="BK1055" i="4"/>
  <c r="J595" i="4"/>
  <c r="J406" i="4"/>
  <c r="BK248" i="4"/>
  <c r="J1169" i="4"/>
  <c r="J703" i="4"/>
  <c r="J623" i="4"/>
  <c r="J517" i="4"/>
  <c r="BK394" i="4"/>
  <c r="J189" i="4"/>
  <c r="J1086" i="4"/>
  <c r="J977" i="4"/>
  <c r="J638" i="4"/>
  <c r="J474" i="4"/>
  <c r="J342" i="4"/>
  <c r="BK189" i="4"/>
  <c r="BK120" i="4"/>
  <c r="J1084" i="4"/>
  <c r="BK623" i="4"/>
  <c r="BK555" i="4"/>
  <c r="J338" i="4"/>
  <c r="J218" i="4"/>
  <c r="BK128" i="5"/>
  <c r="J104" i="5"/>
  <c r="BK92" i="5"/>
  <c r="J111" i="5"/>
  <c r="BK123" i="6"/>
  <c r="J205" i="6"/>
  <c r="BK165" i="6"/>
  <c r="J175" i="6"/>
  <c r="J260" i="2"/>
  <c r="J343" i="2"/>
  <c r="J224" i="2"/>
  <c r="BK347" i="2"/>
  <c r="J289" i="2"/>
  <c r="BK182" i="2"/>
  <c r="J234" i="2"/>
  <c r="J170" i="2"/>
  <c r="BK772" i="3"/>
  <c r="J217" i="3"/>
  <c r="BK702" i="3"/>
  <c r="J552" i="3"/>
  <c r="J380" i="3"/>
  <c r="BK224" i="3"/>
  <c r="BK110" i="3"/>
  <c r="J663" i="3"/>
  <c r="BK352" i="3"/>
  <c r="BK878" i="3"/>
  <c r="J454" i="3"/>
  <c r="BK260" i="3"/>
  <c r="BK160" i="3"/>
  <c r="J973" i="4"/>
  <c r="BK507" i="4"/>
  <c r="BK1188" i="4"/>
  <c r="J1032" i="4"/>
  <c r="J942" i="4"/>
  <c r="BK595" i="4"/>
  <c r="BK458" i="4"/>
  <c r="BK330" i="4"/>
  <c r="J167" i="4"/>
  <c r="J912" i="4"/>
  <c r="J420" i="4"/>
  <c r="BK316" i="4"/>
  <c r="J1188" i="4"/>
  <c r="J655" i="4"/>
  <c r="J458" i="4"/>
  <c r="BK272" i="4"/>
  <c r="BK126" i="5"/>
  <c r="J118" i="5"/>
  <c r="J228" i="6"/>
  <c r="J119" i="6"/>
  <c r="BK107" i="6"/>
  <c r="BK234" i="6"/>
  <c r="BK552" i="3"/>
  <c r="J885" i="3"/>
  <c r="BK716" i="3"/>
  <c r="J545" i="3"/>
  <c r="BK512" i="3"/>
  <c r="J414" i="3"/>
  <c r="J318" i="3"/>
  <c r="J164" i="3"/>
  <c r="BK805" i="3"/>
  <c r="J493" i="3"/>
  <c r="BK210" i="3"/>
  <c r="J867" i="3"/>
  <c r="J616" i="3"/>
  <c r="BK276" i="3"/>
  <c r="J168" i="3"/>
  <c r="J1062" i="4"/>
  <c r="J585" i="4"/>
  <c r="J404" i="4"/>
  <c r="BK1209" i="4"/>
  <c r="BK1084" i="4"/>
  <c r="BK973" i="4"/>
  <c r="BK912" i="4"/>
  <c r="BK638" i="4"/>
  <c r="J528" i="4"/>
  <c r="J410" i="4"/>
  <c r="BK277" i="4"/>
  <c r="BK162" i="4"/>
  <c r="J992" i="4"/>
  <c r="BK659" i="4"/>
  <c r="BK466" i="4"/>
  <c r="J289" i="4"/>
  <c r="BK167" i="4"/>
  <c r="BK1182" i="4"/>
  <c r="BK981" i="4"/>
  <c r="J541" i="4"/>
  <c r="BK280" i="4"/>
  <c r="BK137" i="4"/>
  <c r="J146" i="5"/>
  <c r="J99" i="5"/>
  <c r="BK99" i="5"/>
  <c r="J88" i="6"/>
  <c r="J111" i="6"/>
  <c r="BK256" i="2"/>
  <c r="J139" i="2"/>
  <c r="BK317" i="2"/>
  <c r="BK221" i="2"/>
  <c r="BK190" i="2"/>
  <c r="BK330" i="2"/>
  <c r="J281" i="2"/>
  <c r="BK147" i="2"/>
  <c r="J256" i="2"/>
  <c r="BK207" i="2"/>
  <c r="BK154" i="2"/>
  <c r="BK764" i="3"/>
  <c r="BK517" i="3"/>
  <c r="J188" i="3"/>
  <c r="J818" i="3"/>
  <c r="BK738" i="3"/>
  <c r="BK529" i="3"/>
  <c r="BK482" i="3"/>
  <c r="BK386" i="3"/>
  <c r="J260" i="3"/>
  <c r="J118" i="3"/>
  <c r="J677" i="3"/>
  <c r="J482" i="3"/>
  <c r="J224" i="3"/>
  <c r="BK832" i="3"/>
  <c r="J529" i="3"/>
  <c r="BK368" i="3"/>
  <c r="J230" i="3"/>
  <c r="BK1105" i="4"/>
  <c r="J599" i="4"/>
  <c r="BK257" i="4"/>
  <c r="BK1198" i="4"/>
  <c r="BK1075" i="4"/>
  <c r="BK966" i="4"/>
  <c r="BK761" i="4"/>
  <c r="BK541" i="4"/>
  <c r="J376" i="4"/>
  <c r="BK183" i="4"/>
  <c r="J137" i="4"/>
  <c r="BK1014" i="4"/>
  <c r="J633" i="4"/>
  <c r="BK299" i="4"/>
  <c r="BK156" i="4"/>
  <c r="BK1130" i="4"/>
  <c r="J944" i="4"/>
  <c r="J536" i="4"/>
  <c r="J277" i="4"/>
  <c r="J128" i="4"/>
  <c r="J144" i="5"/>
  <c r="BK146" i="5"/>
  <c r="J92" i="5"/>
  <c r="BK111" i="6"/>
  <c r="BK88" i="6"/>
  <c r="J99" i="6"/>
  <c r="J301" i="2"/>
  <c r="J154" i="2"/>
  <c r="BK295" i="2"/>
  <c r="BK185" i="2"/>
  <c r="BK239" i="2"/>
  <c r="J89" i="2"/>
  <c r="J203" i="2"/>
  <c r="BK812" i="3"/>
  <c r="J433" i="3"/>
  <c r="J878" i="3"/>
  <c r="J772" i="3"/>
  <c r="J592" i="3"/>
  <c r="BK374" i="3"/>
  <c r="BK217" i="3"/>
  <c r="BK97" i="3"/>
  <c r="J509" i="3"/>
  <c r="BK248" i="3"/>
  <c r="J107" i="3"/>
  <c r="J612" i="3"/>
  <c r="J374" i="3"/>
  <c r="BK164" i="3"/>
  <c r="BK962" i="4"/>
  <c r="BK581" i="4"/>
  <c r="BK144" i="4"/>
  <c r="BK1132" i="4"/>
  <c r="J643" i="4"/>
  <c r="BK611" i="4"/>
  <c r="J466" i="4"/>
  <c r="BK408" i="4"/>
  <c r="J257" i="4"/>
  <c r="BK179" i="4"/>
  <c r="BK103" i="4"/>
  <c r="BK1032" i="4"/>
  <c r="J933" i="4"/>
  <c r="BK517" i="4"/>
  <c r="BK410" i="4"/>
  <c r="J309" i="4"/>
  <c r="BK128" i="4"/>
  <c r="J1198" i="4"/>
  <c r="BK1062" i="4"/>
  <c r="BK929" i="4"/>
  <c r="J470" i="4"/>
  <c r="J299" i="4"/>
  <c r="J130" i="5"/>
  <c r="BK120" i="5"/>
  <c r="BK117" i="5"/>
  <c r="J128" i="5"/>
  <c r="J150" i="6"/>
  <c r="BK240" i="6"/>
  <c r="J135" i="6"/>
  <c r="BK131" i="6"/>
  <c r="P188" i="4" l="1"/>
  <c r="T141" i="6"/>
  <c r="R86" i="5"/>
  <c r="R85" i="5"/>
  <c r="P141" i="6"/>
  <c r="T188" i="4"/>
  <c r="T86" i="5"/>
  <c r="T85" i="5"/>
  <c r="R141" i="6"/>
  <c r="BK85" i="2"/>
  <c r="J85" i="2"/>
  <c r="J61" i="2"/>
  <c r="BK300" i="2"/>
  <c r="J300" i="2"/>
  <c r="J63" i="2" s="1"/>
  <c r="R94" i="3"/>
  <c r="P130" i="3"/>
  <c r="P144" i="3"/>
  <c r="R223" i="3"/>
  <c r="R342" i="3"/>
  <c r="T539" i="3"/>
  <c r="P577" i="3"/>
  <c r="P771" i="3"/>
  <c r="R804" i="3"/>
  <c r="T95" i="4"/>
  <c r="R202" i="4"/>
  <c r="P279" i="4"/>
  <c r="P403" i="4"/>
  <c r="P424" i="4"/>
  <c r="T937" i="4"/>
  <c r="P972" i="4"/>
  <c r="P980" i="4"/>
  <c r="R1088" i="4"/>
  <c r="P1134" i="4"/>
  <c r="BK98" i="5"/>
  <c r="BK97" i="5" s="1"/>
  <c r="J97" i="5" s="1"/>
  <c r="J62" i="5" s="1"/>
  <c r="J98" i="5"/>
  <c r="J63" i="5" s="1"/>
  <c r="BK125" i="5"/>
  <c r="J125" i="5" s="1"/>
  <c r="J64" i="5" s="1"/>
  <c r="R98" i="6"/>
  <c r="P85" i="2"/>
  <c r="P84" i="2" s="1"/>
  <c r="R300" i="2"/>
  <c r="P94" i="3"/>
  <c r="BK130" i="3"/>
  <c r="BK93" i="3" s="1"/>
  <c r="J93" i="3" s="1"/>
  <c r="J60" i="3" s="1"/>
  <c r="J130" i="3"/>
  <c r="J62" i="3"/>
  <c r="T130" i="3"/>
  <c r="T144" i="3"/>
  <c r="T223" i="3"/>
  <c r="T342" i="3"/>
  <c r="BK539" i="3"/>
  <c r="J539" i="3" s="1"/>
  <c r="J66" i="3" s="1"/>
  <c r="T577" i="3"/>
  <c r="R771" i="3"/>
  <c r="T804" i="3"/>
  <c r="BK95" i="4"/>
  <c r="BK94" i="4" s="1"/>
  <c r="J94" i="4" s="1"/>
  <c r="J60" i="4" s="1"/>
  <c r="J95" i="4"/>
  <c r="J61" i="4" s="1"/>
  <c r="T202" i="4"/>
  <c r="R279" i="4"/>
  <c r="BK403" i="4"/>
  <c r="J403" i="4"/>
  <c r="J65" i="4" s="1"/>
  <c r="T403" i="4"/>
  <c r="T424" i="4"/>
  <c r="P937" i="4"/>
  <c r="BK972" i="4"/>
  <c r="J972" i="4"/>
  <c r="J68" i="4"/>
  <c r="T972" i="4"/>
  <c r="T980" i="4"/>
  <c r="T1088" i="4"/>
  <c r="T1134" i="4"/>
  <c r="T98" i="5"/>
  <c r="T97" i="5" s="1"/>
  <c r="P125" i="5"/>
  <c r="P98" i="6"/>
  <c r="R156" i="6"/>
  <c r="T85" i="2"/>
  <c r="T84" i="2"/>
  <c r="P300" i="2"/>
  <c r="T94" i="3"/>
  <c r="T93" i="3"/>
  <c r="R130" i="3"/>
  <c r="R144" i="3"/>
  <c r="P223" i="3"/>
  <c r="P342" i="3"/>
  <c r="P539" i="3"/>
  <c r="BK577" i="3"/>
  <c r="J577" i="3" s="1"/>
  <c r="J69" i="3" s="1"/>
  <c r="BK771" i="3"/>
  <c r="J771" i="3" s="1"/>
  <c r="J70" i="3" s="1"/>
  <c r="BK804" i="3"/>
  <c r="J804" i="3"/>
  <c r="J71" i="3"/>
  <c r="R95" i="4"/>
  <c r="BK202" i="4"/>
  <c r="J202" i="4"/>
  <c r="J63" i="4" s="1"/>
  <c r="BK279" i="4"/>
  <c r="J279" i="4"/>
  <c r="J64" i="4"/>
  <c r="BK424" i="4"/>
  <c r="J424" i="4"/>
  <c r="J66" i="4" s="1"/>
  <c r="BK937" i="4"/>
  <c r="J937" i="4"/>
  <c r="J67" i="4" s="1"/>
  <c r="BK980" i="4"/>
  <c r="J980" i="4"/>
  <c r="J70" i="4" s="1"/>
  <c r="BK1088" i="4"/>
  <c r="J1088" i="4"/>
  <c r="J71" i="4"/>
  <c r="BK1134" i="4"/>
  <c r="J1134" i="4"/>
  <c r="J72" i="4" s="1"/>
  <c r="P98" i="5"/>
  <c r="P97" i="5"/>
  <c r="P84" i="5" s="1"/>
  <c r="AU58" i="1" s="1"/>
  <c r="T125" i="5"/>
  <c r="T98" i="6"/>
  <c r="P156" i="6"/>
  <c r="P192" i="6"/>
  <c r="T192" i="6"/>
  <c r="P210" i="6"/>
  <c r="R210" i="6"/>
  <c r="R85" i="2"/>
  <c r="R84" i="2" s="1"/>
  <c r="R83" i="2" s="1"/>
  <c r="T300" i="2"/>
  <c r="BK94" i="3"/>
  <c r="J94" i="3"/>
  <c r="J61" i="3" s="1"/>
  <c r="BK144" i="3"/>
  <c r="J144" i="3"/>
  <c r="J63" i="3"/>
  <c r="BK223" i="3"/>
  <c r="J223" i="3" s="1"/>
  <c r="J64" i="3" s="1"/>
  <c r="BK342" i="3"/>
  <c r="J342" i="3"/>
  <c r="J65" i="3" s="1"/>
  <c r="R539" i="3"/>
  <c r="R577" i="3"/>
  <c r="R576" i="3" s="1"/>
  <c r="T771" i="3"/>
  <c r="P804" i="3"/>
  <c r="P95" i="4"/>
  <c r="P202" i="4"/>
  <c r="T279" i="4"/>
  <c r="R403" i="4"/>
  <c r="R424" i="4"/>
  <c r="R937" i="4"/>
  <c r="R972" i="4"/>
  <c r="R980" i="4"/>
  <c r="P1088" i="4"/>
  <c r="R1134" i="4"/>
  <c r="R98" i="5"/>
  <c r="R97" i="5"/>
  <c r="R125" i="5"/>
  <c r="BK98" i="6"/>
  <c r="J98" i="6" s="1"/>
  <c r="J61" i="6" s="1"/>
  <c r="BK156" i="6"/>
  <c r="J156" i="6" s="1"/>
  <c r="J63" i="6" s="1"/>
  <c r="T156" i="6"/>
  <c r="BK192" i="6"/>
  <c r="J192" i="6" s="1"/>
  <c r="J65" i="6" s="1"/>
  <c r="R192" i="6"/>
  <c r="BK210" i="6"/>
  <c r="J210" i="6" s="1"/>
  <c r="J66" i="6" s="1"/>
  <c r="T210" i="6"/>
  <c r="BK86" i="5"/>
  <c r="BK85" i="5" s="1"/>
  <c r="J85" i="5" s="1"/>
  <c r="J60" i="5" s="1"/>
  <c r="BK573" i="3"/>
  <c r="J573" i="3"/>
  <c r="J67" i="3" s="1"/>
  <c r="BK188" i="4"/>
  <c r="J188" i="4"/>
  <c r="J62" i="4"/>
  <c r="BK887" i="3"/>
  <c r="J887" i="3" s="1"/>
  <c r="J72" i="3" s="1"/>
  <c r="BK1218" i="4"/>
  <c r="J1218" i="4" s="1"/>
  <c r="J73" i="4" s="1"/>
  <c r="BK174" i="6"/>
  <c r="J174" i="6"/>
  <c r="J64" i="6" s="1"/>
  <c r="BK141" i="6"/>
  <c r="J141" i="6"/>
  <c r="J62" i="6"/>
  <c r="F54" i="6"/>
  <c r="BE99" i="6"/>
  <c r="BE131" i="6"/>
  <c r="BE142" i="6"/>
  <c r="BE179" i="6"/>
  <c r="BE228" i="6"/>
  <c r="BE237" i="6"/>
  <c r="J52" i="6"/>
  <c r="BE88" i="6"/>
  <c r="BE107" i="6"/>
  <c r="BE115" i="6"/>
  <c r="BE193" i="6"/>
  <c r="BE221" i="6"/>
  <c r="BE231" i="6"/>
  <c r="F55" i="6"/>
  <c r="BE119" i="6"/>
  <c r="BE127" i="6"/>
  <c r="BE150" i="6"/>
  <c r="BE214" i="6"/>
  <c r="BE240" i="6"/>
  <c r="E48" i="6"/>
  <c r="BE93" i="6"/>
  <c r="BE103" i="6"/>
  <c r="BE111" i="6"/>
  <c r="BE123" i="6"/>
  <c r="BE135" i="6"/>
  <c r="BE157" i="6"/>
  <c r="BE165" i="6"/>
  <c r="BE170" i="6"/>
  <c r="BE175" i="6"/>
  <c r="BE199" i="6"/>
  <c r="BE205" i="6"/>
  <c r="BE211" i="6"/>
  <c r="BE218" i="6"/>
  <c r="BE224" i="6"/>
  <c r="BE234" i="6"/>
  <c r="E48" i="5"/>
  <c r="F54" i="5"/>
  <c r="BE87" i="5"/>
  <c r="BE99" i="5"/>
  <c r="BE100" i="5"/>
  <c r="BE107" i="5"/>
  <c r="BE113" i="5"/>
  <c r="BE124" i="5"/>
  <c r="BE126" i="5"/>
  <c r="BE143" i="5"/>
  <c r="J78" i="5"/>
  <c r="F81" i="5"/>
  <c r="BE111" i="5"/>
  <c r="BE118" i="5"/>
  <c r="BE120" i="5"/>
  <c r="BE127" i="5"/>
  <c r="BE128" i="5"/>
  <c r="BE137" i="5"/>
  <c r="BE144" i="5"/>
  <c r="BE92" i="5"/>
  <c r="BE104" i="5"/>
  <c r="BE105" i="5"/>
  <c r="BE117" i="5"/>
  <c r="BE130" i="5"/>
  <c r="BE134" i="5"/>
  <c r="BE135" i="5"/>
  <c r="BE141" i="5"/>
  <c r="BE146" i="5"/>
  <c r="E48" i="4"/>
  <c r="F55" i="4"/>
  <c r="J87" i="4"/>
  <c r="J90" i="4"/>
  <c r="BE124" i="4"/>
  <c r="BE152" i="4"/>
  <c r="BE175" i="4"/>
  <c r="BE189" i="4"/>
  <c r="BE234" i="4"/>
  <c r="BE248" i="4"/>
  <c r="BE330" i="4"/>
  <c r="BE394" i="4"/>
  <c r="BE406" i="4"/>
  <c r="BE408" i="4"/>
  <c r="BE414" i="4"/>
  <c r="BE435" i="4"/>
  <c r="BE517" i="4"/>
  <c r="BE552" i="4"/>
  <c r="BE559" i="4"/>
  <c r="BE595" i="4"/>
  <c r="BE611" i="4"/>
  <c r="BE643" i="4"/>
  <c r="BE651" i="4"/>
  <c r="BE732" i="4"/>
  <c r="BE761" i="4"/>
  <c r="BE862" i="4"/>
  <c r="BE999" i="4"/>
  <c r="BE1058" i="4"/>
  <c r="BE1086" i="4"/>
  <c r="BE1089" i="4"/>
  <c r="BE1105" i="4"/>
  <c r="BE1182" i="4"/>
  <c r="BE1194" i="4"/>
  <c r="BE1209" i="4"/>
  <c r="BE1216" i="4"/>
  <c r="BE1219" i="4"/>
  <c r="F54" i="4"/>
  <c r="BE96" i="4"/>
  <c r="BE103" i="4"/>
  <c r="BE133" i="4"/>
  <c r="BE144" i="4"/>
  <c r="BE162" i="4"/>
  <c r="BE181" i="4"/>
  <c r="BE239" i="4"/>
  <c r="BE257" i="4"/>
  <c r="BE272" i="4"/>
  <c r="BE326" i="4"/>
  <c r="BE366" i="4"/>
  <c r="BE376" i="4"/>
  <c r="BE404" i="4"/>
  <c r="BE425" i="4"/>
  <c r="BE458" i="4"/>
  <c r="BE462" i="4"/>
  <c r="BE491" i="4"/>
  <c r="BE502" i="4"/>
  <c r="BE555" i="4"/>
  <c r="BE567" i="4"/>
  <c r="BE577" i="4"/>
  <c r="BE585" i="4"/>
  <c r="BE590" i="4"/>
  <c r="BE599" i="4"/>
  <c r="BE614" i="4"/>
  <c r="BE924" i="4"/>
  <c r="BE942" i="4"/>
  <c r="BE957" i="4"/>
  <c r="BE962" i="4"/>
  <c r="BE973" i="4"/>
  <c r="BE1010" i="4"/>
  <c r="BE1052" i="4"/>
  <c r="BE1055" i="4"/>
  <c r="BE1062" i="4"/>
  <c r="BE1066" i="4"/>
  <c r="BE1084" i="4"/>
  <c r="BE1102" i="4"/>
  <c r="BE1120" i="4"/>
  <c r="BE1128" i="4"/>
  <c r="BE1165" i="4"/>
  <c r="J54" i="4"/>
  <c r="BE120" i="4"/>
  <c r="BE128" i="4"/>
  <c r="BE141" i="4"/>
  <c r="BE167" i="4"/>
  <c r="BE170" i="4"/>
  <c r="BE179" i="4"/>
  <c r="BE183" i="4"/>
  <c r="BE203" i="4"/>
  <c r="BE210" i="4"/>
  <c r="BE218" i="4"/>
  <c r="BE277" i="4"/>
  <c r="BE280" i="4"/>
  <c r="BE294" i="4"/>
  <c r="BE316" i="4"/>
  <c r="BE334" i="4"/>
  <c r="BE342" i="4"/>
  <c r="BE346" i="4"/>
  <c r="BE360" i="4"/>
  <c r="BE390" i="4"/>
  <c r="BE418" i="4"/>
  <c r="BE422" i="4"/>
  <c r="BE454" i="4"/>
  <c r="BE466" i="4"/>
  <c r="BE470" i="4"/>
  <c r="BE474" i="4"/>
  <c r="BE507" i="4"/>
  <c r="BE536" i="4"/>
  <c r="BE547" i="4"/>
  <c r="BE563" i="4"/>
  <c r="BE581" i="4"/>
  <c r="BE587" i="4"/>
  <c r="BE601" i="4"/>
  <c r="BE608" i="4"/>
  <c r="BE617" i="4"/>
  <c r="BE623" i="4"/>
  <c r="BE633" i="4"/>
  <c r="BE647" i="4"/>
  <c r="BE659" i="4"/>
  <c r="BE663" i="4"/>
  <c r="BE912" i="4"/>
  <c r="BE933" i="4"/>
  <c r="BE948" i="4"/>
  <c r="BE969" i="4"/>
  <c r="BE981" i="4"/>
  <c r="BE1025" i="4"/>
  <c r="BE1032" i="4"/>
  <c r="BE1040" i="4"/>
  <c r="BE1060" i="4"/>
  <c r="BE1068" i="4"/>
  <c r="BE1081" i="4"/>
  <c r="BE1094" i="4"/>
  <c r="BE1113" i="4"/>
  <c r="BE1132" i="4"/>
  <c r="BE1154" i="4"/>
  <c r="BE1178" i="4"/>
  <c r="BE1188" i="4"/>
  <c r="BE1198" i="4"/>
  <c r="BE1203" i="4"/>
  <c r="BE108" i="4"/>
  <c r="BE116" i="4"/>
  <c r="BE137" i="4"/>
  <c r="BE148" i="4"/>
  <c r="BE156" i="4"/>
  <c r="BE159" i="4"/>
  <c r="BE194" i="4"/>
  <c r="BE226" i="4"/>
  <c r="BE266" i="4"/>
  <c r="BE289" i="4"/>
  <c r="BE299" i="4"/>
  <c r="BE309" i="4"/>
  <c r="BE321" i="4"/>
  <c r="BE338" i="4"/>
  <c r="BE384" i="4"/>
  <c r="BE410" i="4"/>
  <c r="BE420" i="4"/>
  <c r="BE498" i="4"/>
  <c r="BE513" i="4"/>
  <c r="BE528" i="4"/>
  <c r="BE541" i="4"/>
  <c r="BE621" i="4"/>
  <c r="BE628" i="4"/>
  <c r="BE638" i="4"/>
  <c r="BE655" i="4"/>
  <c r="BE703" i="4"/>
  <c r="BE790" i="4"/>
  <c r="BE821" i="4"/>
  <c r="BE903" i="4"/>
  <c r="BE929" i="4"/>
  <c r="BE938" i="4"/>
  <c r="BE944" i="4"/>
  <c r="BE952" i="4"/>
  <c r="BE966" i="4"/>
  <c r="BE977" i="4"/>
  <c r="BE992" i="4"/>
  <c r="BE1014" i="4"/>
  <c r="BE1021" i="4"/>
  <c r="BE1064" i="4"/>
  <c r="BE1075" i="4"/>
  <c r="BE1124" i="4"/>
  <c r="BE1130" i="4"/>
  <c r="BE1135" i="4"/>
  <c r="BE1169" i="4"/>
  <c r="BE1174" i="4"/>
  <c r="J52" i="3"/>
  <c r="BE97" i="3"/>
  <c r="BE110" i="3"/>
  <c r="BE118" i="3"/>
  <c r="BE137" i="3"/>
  <c r="BE149" i="3"/>
  <c r="BE178" i="3"/>
  <c r="BE199" i="3"/>
  <c r="BE281" i="3"/>
  <c r="BE318" i="3"/>
  <c r="BE358" i="3"/>
  <c r="BE414" i="3"/>
  <c r="BE425" i="3"/>
  <c r="BE435" i="3"/>
  <c r="BE439" i="3"/>
  <c r="BE459" i="3"/>
  <c r="BE472" i="3"/>
  <c r="BE533" i="3"/>
  <c r="BE536" i="3"/>
  <c r="BE540" i="3"/>
  <c r="BE552" i="3"/>
  <c r="BE574" i="3"/>
  <c r="BE592" i="3"/>
  <c r="BE738" i="3"/>
  <c r="BE796" i="3"/>
  <c r="BE802" i="3"/>
  <c r="BE805" i="3"/>
  <c r="BE812" i="3"/>
  <c r="BE823" i="3"/>
  <c r="BE836" i="3"/>
  <c r="BE872" i="3"/>
  <c r="BE885" i="3"/>
  <c r="BE888" i="3"/>
  <c r="J88" i="3"/>
  <c r="BE95" i="3"/>
  <c r="BE113" i="3"/>
  <c r="BE145" i="3"/>
  <c r="BE160" i="3"/>
  <c r="BE168" i="3"/>
  <c r="BE188" i="3"/>
  <c r="BE213" i="3"/>
  <c r="BE230" i="3"/>
  <c r="BE260" i="3"/>
  <c r="BE270" i="3"/>
  <c r="BE284" i="3"/>
  <c r="BE287" i="3"/>
  <c r="BE295" i="3"/>
  <c r="BE329" i="3"/>
  <c r="BE348" i="3"/>
  <c r="BE352" i="3"/>
  <c r="BE364" i="3"/>
  <c r="BE380" i="3"/>
  <c r="BE390" i="3"/>
  <c r="BE422" i="3"/>
  <c r="BE430" i="3"/>
  <c r="BE486" i="3"/>
  <c r="BE503" i="3"/>
  <c r="BE517" i="3"/>
  <c r="BE548" i="3"/>
  <c r="BE561" i="3"/>
  <c r="BE616" i="3"/>
  <c r="BE691" i="3"/>
  <c r="BE716" i="3"/>
  <c r="BE764" i="3"/>
  <c r="BE768" i="3"/>
  <c r="BE772" i="3"/>
  <c r="BE791" i="3"/>
  <c r="E82" i="3"/>
  <c r="BE107" i="3"/>
  <c r="BE125" i="3"/>
  <c r="BE131" i="3"/>
  <c r="BE134" i="3"/>
  <c r="BE210" i="3"/>
  <c r="BE217" i="3"/>
  <c r="BE248" i="3"/>
  <c r="BE276" i="3"/>
  <c r="BE336" i="3"/>
  <c r="BE394" i="3"/>
  <c r="BE402" i="3"/>
  <c r="BE411" i="3"/>
  <c r="BE417" i="3"/>
  <c r="BE419" i="3"/>
  <c r="BE433" i="3"/>
  <c r="BE449" i="3"/>
  <c r="BE454" i="3"/>
  <c r="BE475" i="3"/>
  <c r="BE482" i="3"/>
  <c r="BE490" i="3"/>
  <c r="BE512" i="3"/>
  <c r="BE521" i="3"/>
  <c r="BE529" i="3"/>
  <c r="BE542" i="3"/>
  <c r="BE555" i="3"/>
  <c r="BE567" i="3"/>
  <c r="BE629" i="3"/>
  <c r="BE642" i="3"/>
  <c r="BE663" i="3"/>
  <c r="BE674" i="3"/>
  <c r="BE702" i="3"/>
  <c r="BE724" i="3"/>
  <c r="BE752" i="3"/>
  <c r="BE779" i="3"/>
  <c r="BE785" i="3"/>
  <c r="BE818" i="3"/>
  <c r="BE832" i="3"/>
  <c r="BE841" i="3"/>
  <c r="BE863" i="3"/>
  <c r="BE867" i="3"/>
  <c r="BE878" i="3"/>
  <c r="F55" i="3"/>
  <c r="BE104" i="3"/>
  <c r="BE141" i="3"/>
  <c r="BE152" i="3"/>
  <c r="BE164" i="3"/>
  <c r="BE172" i="3"/>
  <c r="BE175" i="3"/>
  <c r="BE202" i="3"/>
  <c r="BE220" i="3"/>
  <c r="BE224" i="3"/>
  <c r="BE226" i="3"/>
  <c r="BE232" i="3"/>
  <c r="BE256" i="3"/>
  <c r="BE264" i="3"/>
  <c r="BE307" i="3"/>
  <c r="BE343" i="3"/>
  <c r="BE368" i="3"/>
  <c r="BE374" i="3"/>
  <c r="BE386" i="3"/>
  <c r="BE398" i="3"/>
  <c r="BE406" i="3"/>
  <c r="BE427" i="3"/>
  <c r="BE465" i="3"/>
  <c r="BE493" i="3"/>
  <c r="BE509" i="3"/>
  <c r="BE545" i="3"/>
  <c r="BE578" i="3"/>
  <c r="BE612" i="3"/>
  <c r="BE633" i="3"/>
  <c r="BE649" i="3"/>
  <c r="BE677" i="3"/>
  <c r="BE700" i="3"/>
  <c r="BE750" i="3"/>
  <c r="BE766" i="3"/>
  <c r="BE827" i="3"/>
  <c r="J52" i="2"/>
  <c r="BE104" i="2"/>
  <c r="BE182" i="2"/>
  <c r="BE196" i="2"/>
  <c r="BE211" i="2"/>
  <c r="BE214" i="2"/>
  <c r="BE230" i="2"/>
  <c r="BE244" i="2"/>
  <c r="BE248" i="2"/>
  <c r="BE254" i="2"/>
  <c r="BE255" i="2"/>
  <c r="BE260" i="2"/>
  <c r="BE275" i="2"/>
  <c r="BE287" i="2"/>
  <c r="E48" i="2"/>
  <c r="F80" i="2"/>
  <c r="BE154" i="2"/>
  <c r="BE173" i="2"/>
  <c r="BE199" i="2"/>
  <c r="BE203" i="2"/>
  <c r="BE220" i="2"/>
  <c r="BE221" i="2"/>
  <c r="BE224" i="2"/>
  <c r="BE232" i="2"/>
  <c r="BE264" i="2"/>
  <c r="BE285" i="2"/>
  <c r="BE317" i="2"/>
  <c r="BE345" i="2"/>
  <c r="BE351" i="2"/>
  <c r="J79" i="2"/>
  <c r="BE89" i="2"/>
  <c r="BE139" i="2"/>
  <c r="BE147" i="2"/>
  <c r="BE152" i="2"/>
  <c r="BE159" i="2"/>
  <c r="BE179" i="2"/>
  <c r="BE234" i="2"/>
  <c r="BE252" i="2"/>
  <c r="BE256" i="2"/>
  <c r="BE281" i="2"/>
  <c r="BE293" i="2"/>
  <c r="BE301" i="2"/>
  <c r="BE312" i="2"/>
  <c r="BE341" i="2"/>
  <c r="BE343" i="2"/>
  <c r="BE347" i="2"/>
  <c r="BE86" i="2"/>
  <c r="BE133" i="2"/>
  <c r="BE143" i="2"/>
  <c r="BE166" i="2"/>
  <c r="BE170" i="2"/>
  <c r="BE176" i="2"/>
  <c r="BE185" i="2"/>
  <c r="BE190" i="2"/>
  <c r="BE193" i="2"/>
  <c r="BE207" i="2"/>
  <c r="BE228" i="2"/>
  <c r="BE239" i="2"/>
  <c r="BE270" i="2"/>
  <c r="BE289" i="2"/>
  <c r="BE295" i="2"/>
  <c r="BE297" i="2"/>
  <c r="BE307" i="2"/>
  <c r="BE321" i="2"/>
  <c r="BE330" i="2"/>
  <c r="BE337" i="2"/>
  <c r="F34" i="3"/>
  <c r="BA56" i="1" s="1"/>
  <c r="F37" i="3"/>
  <c r="BD56" i="1" s="1"/>
  <c r="F34" i="5"/>
  <c r="BA58" i="1"/>
  <c r="J34" i="5"/>
  <c r="AW58" i="1" s="1"/>
  <c r="F35" i="6"/>
  <c r="BB59" i="1"/>
  <c r="F36" i="3"/>
  <c r="BC56" i="1" s="1"/>
  <c r="F35" i="4"/>
  <c r="BB57" i="1" s="1"/>
  <c r="F36" i="2"/>
  <c r="BC55" i="1" s="1"/>
  <c r="F36" i="5"/>
  <c r="BC58" i="1"/>
  <c r="F34" i="6"/>
  <c r="BA59" i="1" s="1"/>
  <c r="J34" i="3"/>
  <c r="AW56" i="1" s="1"/>
  <c r="F37" i="6"/>
  <c r="BD59" i="1" s="1"/>
  <c r="F37" i="2"/>
  <c r="BD55" i="1" s="1"/>
  <c r="F36" i="4"/>
  <c r="BC57" i="1" s="1"/>
  <c r="F36" i="6"/>
  <c r="BC59" i="1"/>
  <c r="J34" i="4"/>
  <c r="AW57" i="1" s="1"/>
  <c r="J34" i="2"/>
  <c r="AW55" i="1"/>
  <c r="F35" i="5"/>
  <c r="BB58" i="1" s="1"/>
  <c r="F37" i="5"/>
  <c r="BD58" i="1" s="1"/>
  <c r="F34" i="2"/>
  <c r="BA55" i="1" s="1"/>
  <c r="F35" i="2"/>
  <c r="BB55" i="1"/>
  <c r="F35" i="3"/>
  <c r="BB56" i="1" s="1"/>
  <c r="F34" i="4"/>
  <c r="BA57" i="1"/>
  <c r="J34" i="6"/>
  <c r="AW59" i="1" s="1"/>
  <c r="F37" i="4"/>
  <c r="BD57" i="1" s="1"/>
  <c r="BK576" i="3" l="1"/>
  <c r="J576" i="3" s="1"/>
  <c r="J68" i="3" s="1"/>
  <c r="J86" i="5"/>
  <c r="J61" i="5" s="1"/>
  <c r="T87" i="6"/>
  <c r="T86" i="6" s="1"/>
  <c r="P87" i="6"/>
  <c r="P86" i="6"/>
  <c r="AU59" i="1"/>
  <c r="T84" i="5"/>
  <c r="R87" i="6"/>
  <c r="R86" i="6"/>
  <c r="R84" i="5"/>
  <c r="P83" i="2"/>
  <c r="AU55" i="1" s="1"/>
  <c r="P576" i="3"/>
  <c r="R979" i="4"/>
  <c r="P94" i="4"/>
  <c r="R93" i="3"/>
  <c r="R92" i="3"/>
  <c r="R94" i="4"/>
  <c r="R93" i="4" s="1"/>
  <c r="T83" i="2"/>
  <c r="P93" i="3"/>
  <c r="P92" i="3"/>
  <c r="AU56" i="1"/>
  <c r="P979" i="4"/>
  <c r="T979" i="4"/>
  <c r="T576" i="3"/>
  <c r="T92" i="3"/>
  <c r="T94" i="4"/>
  <c r="BK87" i="6"/>
  <c r="J87" i="6"/>
  <c r="J60" i="6" s="1"/>
  <c r="BK84" i="2"/>
  <c r="J84" i="2"/>
  <c r="J60" i="2"/>
  <c r="BK979" i="4"/>
  <c r="J979" i="4" s="1"/>
  <c r="J69" i="4" s="1"/>
  <c r="BK84" i="5"/>
  <c r="J84" i="5"/>
  <c r="BK92" i="3"/>
  <c r="J92" i="3" s="1"/>
  <c r="J30" i="3" s="1"/>
  <c r="AG56" i="1" s="1"/>
  <c r="J33" i="2"/>
  <c r="AV55" i="1"/>
  <c r="AT55" i="1"/>
  <c r="J33" i="5"/>
  <c r="AV58" i="1" s="1"/>
  <c r="AT58" i="1" s="1"/>
  <c r="BC54" i="1"/>
  <c r="AY54" i="1"/>
  <c r="F33" i="6"/>
  <c r="AZ59" i="1" s="1"/>
  <c r="F33" i="2"/>
  <c r="AZ55" i="1"/>
  <c r="F33" i="4"/>
  <c r="AZ57" i="1" s="1"/>
  <c r="BB54" i="1"/>
  <c r="W31" i="1"/>
  <c r="BA54" i="1"/>
  <c r="AW54" i="1"/>
  <c r="AK30" i="1"/>
  <c r="BD54" i="1"/>
  <c r="W33" i="1"/>
  <c r="F33" i="5"/>
  <c r="AZ58" i="1"/>
  <c r="J30" i="5"/>
  <c r="AG58" i="1" s="1"/>
  <c r="J33" i="6"/>
  <c r="AV59" i="1" s="1"/>
  <c r="AT59" i="1" s="1"/>
  <c r="J33" i="3"/>
  <c r="AV56" i="1" s="1"/>
  <c r="AT56" i="1" s="1"/>
  <c r="F33" i="3"/>
  <c r="AZ56" i="1" s="1"/>
  <c r="J33" i="4"/>
  <c r="AV57" i="1" s="1"/>
  <c r="AT57" i="1" s="1"/>
  <c r="BK93" i="4" l="1"/>
  <c r="J93" i="4" s="1"/>
  <c r="J30" i="4" s="1"/>
  <c r="AG57" i="1" s="1"/>
  <c r="T93" i="4"/>
  <c r="P93" i="4"/>
  <c r="AU57" i="1"/>
  <c r="BK83" i="2"/>
  <c r="J83" i="2"/>
  <c r="J59" i="2"/>
  <c r="BK86" i="6"/>
  <c r="J86" i="6"/>
  <c r="AN58" i="1"/>
  <c r="J59" i="5"/>
  <c r="AN57" i="1"/>
  <c r="J59" i="4"/>
  <c r="J39" i="5"/>
  <c r="AN56" i="1"/>
  <c r="J59" i="3"/>
  <c r="J39" i="4"/>
  <c r="J39" i="3"/>
  <c r="AU54" i="1"/>
  <c r="J30" i="6"/>
  <c r="AG59" i="1" s="1"/>
  <c r="AX54" i="1"/>
  <c r="W32" i="1"/>
  <c r="AZ54" i="1"/>
  <c r="W29" i="1" s="1"/>
  <c r="W30" i="1"/>
  <c r="J39" i="6" l="1"/>
  <c r="J59" i="6"/>
  <c r="AN59" i="1"/>
  <c r="AV54" i="1"/>
  <c r="AK29" i="1"/>
  <c r="J30" i="2"/>
  <c r="AG55" i="1" s="1"/>
  <c r="AG54" i="1" s="1"/>
  <c r="AK26" i="1" s="1"/>
  <c r="J39" i="2" l="1"/>
  <c r="AN55" i="1"/>
  <c r="AK35" i="1"/>
  <c r="AT54" i="1"/>
  <c r="AN54" i="1" s="1"/>
</calcChain>
</file>

<file path=xl/sharedStrings.xml><?xml version="1.0" encoding="utf-8"?>
<sst xmlns="http://schemas.openxmlformats.org/spreadsheetml/2006/main" count="24448" uniqueCount="2915">
  <si>
    <t>Export Komplet</t>
  </si>
  <si>
    <t>VZ</t>
  </si>
  <si>
    <t>2.0</t>
  </si>
  <si>
    <t>ZAMOK</t>
  </si>
  <si>
    <t>False</t>
  </si>
  <si>
    <t>{f6c0dc91-e468-47ee-a234-cec7efacd2be}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</si>
  <si>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</si>
  <si>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</si>
  <si>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</si>
  <si>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</si>
  <si>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</si>
  <si>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</si>
  <si>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</si>
  <si>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</si>
  <si>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635200059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</si>
  <si>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</si>
  <si>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</si>
  <si>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mostních objektů na trati Olomouc - Krnov v km 62,000 - 63,000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</si>
  <si>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</si>
  <si>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</si>
  <si>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</si>
  <si>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</si>
  <si>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</si>
  <si>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</si>
  <si>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</si>
  <si>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</si>
  <si>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</si>
  <si>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</si>
  <si>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</si>
  <si>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</si>
  <si>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</si>
  <si>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</si>
  <si>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</si>
  <si>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Zpracovatel:</t>
  </si>
  <si>
    <t>SUDOP Brno, spol.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</si>
  <si>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</si>
  <si>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</si>
  <si>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</si>
  <si>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</si>
  <si>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</si>
  <si>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</si>
  <si>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</si>
  <si>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</si>
  <si>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</si>
  <si>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</si>
  <si>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</si>
  <si>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</si>
  <si>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</si>
  <si>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</si>
  <si>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</si>
  <si>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</si>
  <si>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</si>
  <si>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</si>
  <si>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</si>
  <si>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</si>
  <si>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</si>
  <si>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</si>
  <si>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</si>
  <si>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</si>
  <si>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</si>
  <si>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</si>
  <si>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</si>
  <si>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</si>
  <si>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</si>
  <si>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</si>
  <si>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</si>
  <si>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</si>
  <si>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</si>
  <si>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</si>
  <si>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</si>
  <si>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</si>
  <si>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</si>
  <si>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</si>
  <si>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</si>
  <si>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</si>
  <si>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</si>
  <si>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</si>
  <si>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Úprava železničního svršku</t>
  </si>
  <si>
    <t>STA</t>
  </si>
  <si>
    <t>1</t>
  </si>
  <si>
    <t>{0177c1aa-be5c-4fa6-b256-d5258cad8fb6}</t>
  </si>
  <si>
    <t>2</t>
  </si>
  <si>
    <t>SO 02</t>
  </si>
  <si>
    <t>Most v km 62,355</t>
  </si>
  <si>
    <t>{85afe44e-d7f0-4e23-9081-f66f00337cb7}</t>
  </si>
  <si>
    <t>SO 03</t>
  </si>
  <si>
    <t>Most v km 62,478</t>
  </si>
  <si>
    <t>{33ab0772-6c41-4a19-84df-6ff7444ae9cd}</t>
  </si>
  <si>
    <t>SO 04</t>
  </si>
  <si>
    <t>Ochrana a úprava drážních sdělovacích kabelů</t>
  </si>
  <si>
    <t>{527e1213-9d2c-491e-8a83-42269c53f476}</t>
  </si>
  <si>
    <t>VON</t>
  </si>
  <si>
    <t>VRN</t>
  </si>
  <si>
    <t>{f130ac80-b974-4413-958f-e13251c5a6ef}</t>
  </si>
  <si>
    <t>KRYCÍ LIST SOUPISU PRACÍ</t>
  </si>
  <si>
    <t>Objekt:</t>
  </si>
  <si>
    <t>SO 01 - Úprava železničního svršku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</si>
  <si>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</si>
  <si>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</si>
  <si>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</si>
  <si>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</si>
  <si>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</si>
  <si>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</si>
  <si>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 xml:space="preserve">    9 - Ostatní konstrukce a práce, bourání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</si>
  <si>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</si>
  <si>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</si>
  <si>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</si>
  <si>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</si>
  <si>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</si>
  <si>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</si>
  <si>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</si>
  <si>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</si>
  <si>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</si>
  <si>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</si>
  <si>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</si>
  <si>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</si>
  <si>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</si>
  <si>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</si>
  <si>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</si>
  <si>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</si>
  <si>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</si>
  <si>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</si>
  <si>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</si>
  <si>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</si>
  <si>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</si>
  <si>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koleji. Poznámka: 1. V cenách jsou započteny náklady na měření provozních odchylek dle ČSN, zpracování a předání tištěných výstupů objednateli.</t>
  </si>
  <si>
    <t>km</t>
  </si>
  <si>
    <t>ÚOŽI 2023 01</t>
  </si>
  <si>
    <t>4</t>
  </si>
  <si>
    <t>609339147</t>
  </si>
  <si>
    <t>VV</t>
  </si>
  <si>
    <t>63,170000-62,100000</t>
  </si>
  <si>
    <t>True</t>
  </si>
  <si>
    <t>Součet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</si>
  <si>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</si>
  <si>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</si>
  <si>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m3</t>
  </si>
  <si>
    <t>1719855127</t>
  </si>
  <si>
    <t>ŠL otevřené, tl. 0,25m, p=119mm, pro š=2,0m plocha=1,951</t>
  </si>
  <si>
    <t>(62,323686-62,308)*1000*1,951</t>
  </si>
  <si>
    <t xml:space="preserve">ŠL uzavřené, tl. 0,350m, plný profil na M 62,355, š= 2*2,66m, p=119mm, pražce dř., pro š=2,0m plocha =2,074 </t>
  </si>
  <si>
    <t>(62,392686-62,323686)*1000*(2,074)</t>
  </si>
  <si>
    <t>(62,382686-62,323686)*1000*((0,66-0,25)*0,5+(0,5+0,2)/2*0,25)</t>
  </si>
  <si>
    <t>(62,382686-62,323686)*1000*((0,66-0,25)*0,5+(0,2+0,319)/2*0,66+(0,66+0,91)/2*0,3)</t>
  </si>
  <si>
    <t>ŠL otevřené, tl. 0,25m, p=0mm, pražce dř.,pro š=2,0m plocha=1,634</t>
  </si>
  <si>
    <t>(62,465020-62,392686)*1000*1,634</t>
  </si>
  <si>
    <t>ŠL otevřené, tl. 0,300m, p=100mm, pražce dř.,  pro š=2,0m plocha=2,158</t>
  </si>
  <si>
    <t>(62,507490-62,491490)*1000*2,158</t>
  </si>
  <si>
    <t>ŠL otevřené, tl. 0,300m, p=115mm, pražce SB8.,  pro š=2,0m plocha=2,243</t>
  </si>
  <si>
    <t>(62,520000-62,507490)*1000*2,243</t>
  </si>
  <si>
    <t>(2,8 * 64) + (2,3 * 122)</t>
  </si>
  <si>
    <t>3</t>
  </si>
  <si>
    <t>5905060010</t>
  </si>
  <si>
    <t>Zřízení nového kolejového lože v koleji.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</si>
  <si>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-1552589625</t>
  </si>
  <si>
    <t>ŠL otevřené, tl. 0,350m, p=119mm, nadvýšení =104mm, pražce B91S, pro š=1,70+1,750m,  plocha=2,351</t>
  </si>
  <si>
    <t>(62,323686-62,308)*1000*2,351</t>
  </si>
  <si>
    <t xml:space="preserve">ŠL uzavřené, tl. 0,350m, plný profil na M 62,355, š= 2*2,66m, p=119mm, nadvýšení =100mm, pražce B91S, pro š=2,0m plocha =2,151 </t>
  </si>
  <si>
    <t>(62,392686-62,323686)*1000*(2,151)</t>
  </si>
  <si>
    <t>ŠL otevřené, tl. 0,350m, p=0mm, nadvýšení =0mm, pražce B91S.,pro š=1,70+1,70m plocha=1,910</t>
  </si>
  <si>
    <t>(62,465020-62,392686)*1000*1,910</t>
  </si>
  <si>
    <t>ŠL otevřené, tl. 0,350m, p=100mm, nadvýšení=94mm, pražce B91S.,  pro š=1,70+1,750m plocha=2,296</t>
  </si>
  <si>
    <t>(62,507490-62,491490)*1000*2,296</t>
  </si>
  <si>
    <t>ŠL otevřené, tl. 0,350m, p=115mm,nadvýšení=104mm, pražce B91S.,  pro š=1,70+1,750m plocha=2,351</t>
  </si>
  <si>
    <t>(62,520000-62,507490)*1000*2,351</t>
  </si>
  <si>
    <t>Mezisoučet</t>
  </si>
  <si>
    <t xml:space="preserve">Doplnění ŠL, 62,100-62,147, otevřené , pražce SB8, d, p=60mm, pro zved tl. 0,05m </t>
  </si>
  <si>
    <t>(62,147-62,100)*1000*0,05*(1,70+1,70)</t>
  </si>
  <si>
    <t xml:space="preserve">Doplnění ŠL, 62,147-62,308, otevřené , pražce SB8, d, p=119mm, pro zved tl. 0,125m </t>
  </si>
  <si>
    <t>(62,308-62,100)*1000*0,125*(1,70+1,75)</t>
  </si>
  <si>
    <t xml:space="preserve">Doplnění ŠL, 62,520-62,691, otevřené , pražce SB8, d, p=120mm, pro zved tl. 0,05m </t>
  </si>
  <si>
    <t>(62,691-62,520)*1000*0,05*(1,70+1,75)</t>
  </si>
  <si>
    <t xml:space="preserve">Doplnění ŠL, 62,691-62,756, otevřené , pražce SB8, d, p=60mm, pro zved tl. 0,05m </t>
  </si>
  <si>
    <t>(62,756-62,691)*1000*0,05*(1,70+1,70)</t>
  </si>
  <si>
    <t xml:space="preserve">Doplnění ŠL, 62,756-63,088, otevřené , pražce SB8, d, p=120mm, pro zved tl. 0,05m </t>
  </si>
  <si>
    <t>(63,088-62,756)*1000*0,05*(1,70+1,75)</t>
  </si>
  <si>
    <t xml:space="preserve">Doplnění ŠL, 63,088-63,170, otevřené , pražce SB8, d, p=60mm, pro zved tl. 0,03m </t>
  </si>
  <si>
    <t>(63,170-63,088)*1000*0,03*(1,70+1,705)</t>
  </si>
  <si>
    <t>(3,2*64) + (2,4*122) + (0,3*858)</t>
  </si>
  <si>
    <t>5905100010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</si>
  <si>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</si>
  <si>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1343307253</t>
  </si>
  <si>
    <t>Doplnění ŠL pro směrovou úpravu (viz příloha č.2)</t>
  </si>
  <si>
    <t>(63,170-62,100)-(62,520-62,308)</t>
  </si>
  <si>
    <t>Doplnění ŠL pro 3. podbití</t>
  </si>
  <si>
    <t>62,520-62,308-(62,491490-62,465020)</t>
  </si>
  <si>
    <t>M</t>
  </si>
  <si>
    <t>5955101005</t>
  </si>
  <si>
    <t>Kamenivo drcené štěrk frakce 31,5/63 třídy min. BII</t>
  </si>
  <si>
    <t>t</t>
  </si>
  <si>
    <t>Sborník UOŽI 01 2023</t>
  </si>
  <si>
    <t>8</t>
  </si>
  <si>
    <t>-1153658586</t>
  </si>
  <si>
    <t>Nové Kl (1,7t/m3)</t>
  </si>
  <si>
    <t>646,837*1,7</t>
  </si>
  <si>
    <t>6</t>
  </si>
  <si>
    <t>5906130015</t>
  </si>
  <si>
    <t>Montáž kolejového roštu v ose koleje pražce dřevěné nevystrojené, tvar UIC60, 60E2. Poznámka: 1. V cenách jsou započteny náklady na manipulaci a montáž KR, u pražců dřevěných nevystrojených i na vrtání pražců. 2. V cenách nejsou obsaženy náklady na dodávku materiálu.</t>
  </si>
  <si>
    <t>-546279817</t>
  </si>
  <si>
    <t>KR na mostnicích, viz příloha č.4</t>
  </si>
  <si>
    <t>(23,4+3,070)*0,001</t>
  </si>
  <si>
    <t>7</t>
  </si>
  <si>
    <t>5956155001_R</t>
  </si>
  <si>
    <t>Pražec betonový výhybkový nevystrojený</t>
  </si>
  <si>
    <t>kus</t>
  </si>
  <si>
    <t>-1015642990</t>
  </si>
  <si>
    <t>pražce VPS s úpravou pro upevnění pojistných úhelníků</t>
  </si>
  <si>
    <t>"M 62,355 " 139</t>
  </si>
  <si>
    <t>"M 62,478" 2*18</t>
  </si>
  <si>
    <t>5958140015</t>
  </si>
  <si>
    <t>Podkladnice žebrová tv. R4</t>
  </si>
  <si>
    <t>-592602973</t>
  </si>
  <si>
    <t>"na výhybkových pražcích - VPS" 2*175</t>
  </si>
  <si>
    <t>9</t>
  </si>
  <si>
    <t>5958128005</t>
  </si>
  <si>
    <t>Komplety Skl 24 (šroub RS 0, matice M 22, podložka Uls 6)</t>
  </si>
  <si>
    <t>1464782035</t>
  </si>
  <si>
    <t>"na VPS pražcích" 2*175</t>
  </si>
  <si>
    <t>"na mostnicích" 2*(37+1)</t>
  </si>
  <si>
    <t>"na mostnicích se sníženou svěrnou silou" 2*(4+1)</t>
  </si>
  <si>
    <t>10</t>
  </si>
  <si>
    <t>5958134040</t>
  </si>
  <si>
    <t>Součásti upevňovací kroužek pružný dvojitý Fe 6</t>
  </si>
  <si>
    <t>1232787682</t>
  </si>
  <si>
    <t>"na VPS pražcích - podkladnice" 8*175</t>
  </si>
  <si>
    <t>na VPS pražcích -  Tr šrouby pro upevnění pojistných úhelníků</t>
  </si>
  <si>
    <t>"M 62,355 " 139*4</t>
  </si>
  <si>
    <t>"M 62,478" 2*18*4</t>
  </si>
  <si>
    <t>"na mostnicích - podkladnice" 8*(41+2)</t>
  </si>
  <si>
    <t>11</t>
  </si>
  <si>
    <t>5958134080</t>
  </si>
  <si>
    <t>Součásti upevňovací vrtule R2 (160)</t>
  </si>
  <si>
    <t>-590568831</t>
  </si>
  <si>
    <t>"na VPS pražcích" 8*175</t>
  </si>
  <si>
    <t>"na mostnicích" 8*(41+2)</t>
  </si>
  <si>
    <t>12</t>
  </si>
  <si>
    <t>5958134043</t>
  </si>
  <si>
    <t>Součásti upevňovací šroub svěrkový RS 0 (M22x70)</t>
  </si>
  <si>
    <t>-309934254</t>
  </si>
  <si>
    <t>"začátek úseku- 62,308-62,292=16,0m" 4*26</t>
  </si>
  <si>
    <t>13</t>
  </si>
  <si>
    <t>5958134110</t>
  </si>
  <si>
    <t>Součásti upevňovací matice M22</t>
  </si>
  <si>
    <t>-1815791426</t>
  </si>
  <si>
    <t>14</t>
  </si>
  <si>
    <t>5958134125</t>
  </si>
  <si>
    <t>Součásti upevňovací podložka Uls 6</t>
  </si>
  <si>
    <t>663020587</t>
  </si>
  <si>
    <t>5958158070</t>
  </si>
  <si>
    <t>Podložka polyetylenová pod podkladnici 380/160/2 (S4, R4)</t>
  </si>
  <si>
    <t>-242742376</t>
  </si>
  <si>
    <t>"na výhybkových pražcích" 2*175</t>
  </si>
  <si>
    <t>16</t>
  </si>
  <si>
    <t>5958158080</t>
  </si>
  <si>
    <t>Podložka z penefolu pod podkladnici 390/210/5</t>
  </si>
  <si>
    <t>-1235690006</t>
  </si>
  <si>
    <t>"na mostnicíc, 2ks/podkladnice" 2*2*(41+2)</t>
  </si>
  <si>
    <t>17</t>
  </si>
  <si>
    <t>5958158020</t>
  </si>
  <si>
    <t>Podložka pryžová pod patu kolejnice R65 183/151/6</t>
  </si>
  <si>
    <t>-1308678109</t>
  </si>
  <si>
    <t>"začátek úseku- 62,308-62,292=16,0m" 2*26</t>
  </si>
  <si>
    <t>18</t>
  </si>
  <si>
    <t>5958134020</t>
  </si>
  <si>
    <t>Součásti upevňovací svěrka Skl 24</t>
  </si>
  <si>
    <t>-1678879234</t>
  </si>
  <si>
    <t>19</t>
  </si>
  <si>
    <t>5958158040_R</t>
  </si>
  <si>
    <t>Podložka pryžová pod patu kolejnice Zw 987 - se sníženým třením</t>
  </si>
  <si>
    <t>1696007160</t>
  </si>
  <si>
    <t>"na mostnicích se sníženým třením" 2*(4+1)</t>
  </si>
  <si>
    <t>20</t>
  </si>
  <si>
    <t>5958140030</t>
  </si>
  <si>
    <t>Podkladnice žebrová tv. R4M</t>
  </si>
  <si>
    <t>1696034837</t>
  </si>
  <si>
    <t>"na mostnicích" 2*(41+2)</t>
  </si>
  <si>
    <t>5906130215</t>
  </si>
  <si>
    <t>Montáž kolejového roštu v ose koleje pražce betonové nevystrojené, tvar UIC60, 60E2. Poznámka: 1. V cenách jsou započteny náklady na manipulaci a montáž KR, u pražců dřevěných nevystrojených i na vrtání pražců. 2. V cenách nejsou obsaženy náklady na dodávku materiálu.</t>
  </si>
  <si>
    <t>1307051657</t>
  </si>
  <si>
    <t>KR na pražcích VPS, viz příloha č.4</t>
  </si>
  <si>
    <t>(85,0+10,52+10,51)*0,001</t>
  </si>
  <si>
    <t>22</t>
  </si>
  <si>
    <t>5906130325</t>
  </si>
  <si>
    <t>Montáž kolejového roštu v ose koleje pražce betonové vystrojené, tvar UIC60, 60E2. Poznámka: 1. V cenách jsou započteny náklady na manipulaci a montáž KR, u pražců dřevěných nevystrojených i na vrtání pražců. 2. V cenách nejsou obsaženy náklady na dodávku materiálu.</t>
  </si>
  <si>
    <t>995476070</t>
  </si>
  <si>
    <t>KR na pražcích B91S, viz příloha č.4</t>
  </si>
  <si>
    <t>(6,5+55,0+18,0)*0,001</t>
  </si>
  <si>
    <t>23</t>
  </si>
  <si>
    <t>5906140025</t>
  </si>
  <si>
    <t>Demontáž kolejového roštu koleje v ose koleje pražce dřevěné, tvar R65.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</si>
  <si>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1278312068</t>
  </si>
  <si>
    <t>"most 62,478" (23,4+3,070)*0,001</t>
  </si>
  <si>
    <t>"předpolí M 62,478 " (11,0*2)*0,001</t>
  </si>
  <si>
    <t>24</t>
  </si>
  <si>
    <t>5906140035</t>
  </si>
  <si>
    <t>Demontáž kolejového roštu koleje v ose koleje pražce dřevěné,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</si>
  <si>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887719508</t>
  </si>
  <si>
    <t>"KR na M 62,355" 85,0*0,001</t>
  </si>
  <si>
    <t>25</t>
  </si>
  <si>
    <t>5957110000</t>
  </si>
  <si>
    <t>Kolejnice tv. 60 E2, třídy R260</t>
  </si>
  <si>
    <t>m</t>
  </si>
  <si>
    <t>-1086842261</t>
  </si>
  <si>
    <t>"trať na betonu" 2*79,5</t>
  </si>
  <si>
    <t>"trať na VPS" 2*106</t>
  </si>
  <si>
    <t>"začátek úseku" 2*16</t>
  </si>
  <si>
    <t>"na mostnicích" 2*26,5</t>
  </si>
  <si>
    <t>26</t>
  </si>
  <si>
    <t>5956140025</t>
  </si>
  <si>
    <t>Pražec betonový příčný vystrojený včetně kompletů tv. B 91S/1 (UIC)</t>
  </si>
  <si>
    <t>1807361349</t>
  </si>
  <si>
    <t>27</t>
  </si>
  <si>
    <t>5906140145</t>
  </si>
  <si>
    <t>Demontáž kolejového roštu koleje v ose koleje pražce betonové, tvar R65.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</si>
  <si>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-732034523</t>
  </si>
  <si>
    <t>(6,0+55,0+18,0)*0,001</t>
  </si>
  <si>
    <t>28</t>
  </si>
  <si>
    <t>5907015006</t>
  </si>
  <si>
    <t>Ojedinělá výměna kolejnic stávající upevnění,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</si>
  <si>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1447681137</t>
  </si>
  <si>
    <t>viz příloha č. 4</t>
  </si>
  <si>
    <t>(62,308000-62,292000)*1000</t>
  </si>
  <si>
    <t>29</t>
  </si>
  <si>
    <t>5907050010</t>
  </si>
  <si>
    <t>Dělení kolejnic řezáním nebo rozbroušením, soustavy UIC60 nebo R65. Poznámka: 1. V cenách jsou započteny náklady na manipulaci, podložení, označení a provedení řezu kolejnice.</t>
  </si>
  <si>
    <t>1039186212</t>
  </si>
  <si>
    <t>"začátek a konec úpravy koleje" 2*2</t>
  </si>
  <si>
    <t>30</t>
  </si>
  <si>
    <t>5907050110</t>
  </si>
  <si>
    <t>Dělení kolejnic kyslíkem, soustavy UIC60 nebo R65. Poznámka: 1. V cenách jsou započteny náklady na manipulaci, podložení, označení a provedení řezu kolejnice.</t>
  </si>
  <si>
    <t>-496497921</t>
  </si>
  <si>
    <t>"krácení kolejnic na délku cca 20m" 2*5</t>
  </si>
  <si>
    <t>31</t>
  </si>
  <si>
    <t>5907050120</t>
  </si>
  <si>
    <t>Dělení kolejnic kyslíkem, soustavy S49 nebo T. Poznámka: 1. V cenách jsou započteny náklady na manipulaci, podložení, označení a provedení řezu kolejnice.</t>
  </si>
  <si>
    <t>136517163</t>
  </si>
  <si>
    <t>"krácení kolejnic na délku cca 20m" 2*4</t>
  </si>
  <si>
    <t>32</t>
  </si>
  <si>
    <t>5909030020</t>
  </si>
  <si>
    <t>Následná úprava GPK koleje směrové a výškové uspořádání pražce betonové.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</si>
  <si>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-1699104366</t>
  </si>
  <si>
    <t xml:space="preserve">3. podbití (odečtena dl. úseku s mostnicemi) </t>
  </si>
  <si>
    <t>"mostnice" -(62,491490-62,465020)*1</t>
  </si>
  <si>
    <t>" směrová + výšková úprava" (63,170000-62,100000)*1</t>
  </si>
  <si>
    <t>33</t>
  </si>
  <si>
    <t>5909032020</t>
  </si>
  <si>
    <t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</si>
  <si>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-68533438</t>
  </si>
  <si>
    <t xml:space="preserve">1. a 2 podbití (neodečtení dl. úseku s mostnicemi zohledňuje provedení výšky zvedu v předpolí mostu  km 62,355) </t>
  </si>
  <si>
    <t>"obnova koleje" (62,523-62,308)*1</t>
  </si>
  <si>
    <t>" směrová + výšková úpraba" (63,170000-62,100000)*1</t>
  </si>
  <si>
    <t>34</t>
  </si>
  <si>
    <t>5910020110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</si>
  <si>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</si>
  <si>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</si>
  <si>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1323933568</t>
  </si>
  <si>
    <t>viz příloha č.4</t>
  </si>
  <si>
    <t>2*3</t>
  </si>
  <si>
    <t>35</t>
  </si>
  <si>
    <t>5910020310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</si>
  <si>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</si>
  <si>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-1634080405</t>
  </si>
  <si>
    <t>2*2</t>
  </si>
  <si>
    <t>36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</si>
  <si>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</si>
  <si>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</si>
  <si>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-1757933448</t>
  </si>
  <si>
    <t>12+11</t>
  </si>
  <si>
    <t>37</t>
  </si>
  <si>
    <t>5960101000</t>
  </si>
  <si>
    <t>Pražcové kotvy TDHB pro pražec betonový B 91</t>
  </si>
  <si>
    <t>283256289</t>
  </si>
  <si>
    <t>38</t>
  </si>
  <si>
    <t>5960101045</t>
  </si>
  <si>
    <t>Pražcové kotvy pro pražec betonový výhybkový VPS</t>
  </si>
  <si>
    <t>-1343967683</t>
  </si>
  <si>
    <t>39</t>
  </si>
  <si>
    <t>5911707015</t>
  </si>
  <si>
    <t>Demontáž pojistných úhelníků na mostech tvar UIC60, R65. Poznámka: 1. V cenách jsou započteny náklady na demontáž, manipulaci a naložení na dopravní prostředek nebo uložení mimo most.</t>
  </si>
  <si>
    <t>-1102450892</t>
  </si>
  <si>
    <t>most v km 62,478 (viz příloha 2.01)</t>
  </si>
  <si>
    <t>(10,236+1,216+24,05+1,138+10,358)*2</t>
  </si>
  <si>
    <t>40</t>
  </si>
  <si>
    <t>5911707025</t>
  </si>
  <si>
    <t>Demontáž pojistných úhelníků na mostech tvar S49, T, A. Poznámka: 1. V cenách jsou započteny náklady na demontáž, manipulaci a naložení na dopravní prostředek nebo uložení mimo most.</t>
  </si>
  <si>
    <t>-967891915</t>
  </si>
  <si>
    <t>most v km 62,355 (viz příloha č.2.1.1)</t>
  </si>
  <si>
    <t>(5,7+84,544+5,7)*2</t>
  </si>
  <si>
    <t>41</t>
  </si>
  <si>
    <t>5911709015</t>
  </si>
  <si>
    <t>Montáž pojistných úhelníků na mostech tvar UIC60, R65. Poznámka: 1. V cenách jsou započteny náklady na montáž, vrtání otvorů pro vrtule. 2. V cenách nejsou obsaženy náklady na dodávku materiálu.</t>
  </si>
  <si>
    <t>-1013646032</t>
  </si>
  <si>
    <t>most v km 62,355 (viz příloha č. 2.4.7) - VPS pražce</t>
  </si>
  <si>
    <t>(10,554+18,072+27,107+17,823+10,116)*2</t>
  </si>
  <si>
    <t>most v km 62,478 (viz příloha č. 2.15)  jen VPS pražce - práce na mostnicích uvedeny v SO 03</t>
  </si>
  <si>
    <t>(10,596+10,083)*2</t>
  </si>
  <si>
    <t>42</t>
  </si>
  <si>
    <t>5958134105</t>
  </si>
  <si>
    <t>Součásti upevňovací pražcový šroub Tr 22x4x137,5</t>
  </si>
  <si>
    <t>-60507176</t>
  </si>
  <si>
    <t>upevnění PÚ k pražcům VPS, 4 ks /pražec</t>
  </si>
  <si>
    <t>43</t>
  </si>
  <si>
    <t>5914005030</t>
  </si>
  <si>
    <t>Rozšíření stezky zemního tělesa dle VL Ž2 gabiony. Poznámka: 1. V cenách jsou započteny i náklady na uložení výzisku na terén nebo naložení na dopravní prostředek. 2. V cenách nejsou obsaženy náklady na dodávku materiálu, odtěžení zemního tělesa, dopravu a skládkovné.</t>
  </si>
  <si>
    <t>m2</t>
  </si>
  <si>
    <t>-2145258702</t>
  </si>
  <si>
    <t>M 62,355, směr Ol</t>
  </si>
  <si>
    <t>0,5*(60,0+30,0)</t>
  </si>
  <si>
    <t>M 62,355, směr Br</t>
  </si>
  <si>
    <t>0,5*(10,0+10,0)</t>
  </si>
  <si>
    <t>44</t>
  </si>
  <si>
    <t>5964161015</t>
  </si>
  <si>
    <t>Beton lehce zhutnitelný C 20/25;XC2 vyhovuje i XC1 F5 2 365 2 862</t>
  </si>
  <si>
    <t>-1329166385</t>
  </si>
  <si>
    <t>podklad pod gabiony, tl, 0,1m</t>
  </si>
  <si>
    <t>(30,0+60,0+2*10,0)*0,1*0,8</t>
  </si>
  <si>
    <t>45</t>
  </si>
  <si>
    <t>5964102020</t>
  </si>
  <si>
    <t>Gabionový koš kompletní s vázanými oky 100x50 mm 0,50x0,50x0,50 m (0,125m3)</t>
  </si>
  <si>
    <t>978637993</t>
  </si>
  <si>
    <t>110/0,5</t>
  </si>
  <si>
    <t>46</t>
  </si>
  <si>
    <t>5964133005</t>
  </si>
  <si>
    <t>Geotextilie separační</t>
  </si>
  <si>
    <t>-471066629</t>
  </si>
  <si>
    <t>2,0*110</t>
  </si>
  <si>
    <t>47</t>
  </si>
  <si>
    <t>58344003_R</t>
  </si>
  <si>
    <t>kamenivo drcené hrubé frakce 63/125</t>
  </si>
  <si>
    <t>-845022008</t>
  </si>
  <si>
    <t>výplň gabionů, 2,0t/m3</t>
  </si>
  <si>
    <t>0,5*0,5*110*2,0</t>
  </si>
  <si>
    <t>48</t>
  </si>
  <si>
    <t>13021020_R</t>
  </si>
  <si>
    <t>tyč ocelová kruhová žebírková DIN 488 jakost B500B (10 505) výztuž do betonu D 28mm</t>
  </si>
  <si>
    <t>-730132521</t>
  </si>
  <si>
    <t>"kotvení gabionů" 0,5*110*4*0,6*3,85*0,001</t>
  </si>
  <si>
    <t>49</t>
  </si>
  <si>
    <t>5915005010</t>
  </si>
  <si>
    <t>Hloubení rýh nebo jam ručně na železničním spodku třídy těžitelnosti I skupiny 1. Poznámka: 1. V cenách jsou započteny náklady na hloubení a uložení výzisku na terén nebo naložení na dopravní prostředek a uložení na úložišti.</t>
  </si>
  <si>
    <t>530254358</t>
  </si>
  <si>
    <t>0,6*110</t>
  </si>
  <si>
    <t>50</t>
  </si>
  <si>
    <t>5915007020</t>
  </si>
  <si>
    <t>Zásyp jam nebo rýh sypaninou na železničním spodku se zhutněním. Poznámka: 1. Ceny zásypu jam a rýh se zhutněním jsou určeny pro jakoukoliv míru zhutnění.</t>
  </si>
  <si>
    <t>337472648</t>
  </si>
  <si>
    <t>0,3*110</t>
  </si>
  <si>
    <t>Ostatní konstrukce a práce, bourání</t>
  </si>
  <si>
    <t>OST</t>
  </si>
  <si>
    <t>Ostatní</t>
  </si>
  <si>
    <t>51</t>
  </si>
  <si>
    <t>9902100200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</si>
  <si>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</si>
  <si>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512</t>
  </si>
  <si>
    <t>-1463829550</t>
  </si>
  <si>
    <t>"PE podložky - odpad" 0,063</t>
  </si>
  <si>
    <t>"pryžové podložky - odpad" 0,127</t>
  </si>
  <si>
    <t>"štěrkové lože - odpad" 920</t>
  </si>
  <si>
    <t>"výkop pro gabiony - odpad" 132</t>
  </si>
  <si>
    <t>52</t>
  </si>
  <si>
    <t>9902200200</t>
  </si>
  <si>
    <t>Doprava obousměrná mechanizací o nosnosti přes 3,5 t objemnějšího kusového materiálu (prefabrikátů, stožárů, výhybek, rozvaděčů, vybouraných hmot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</si>
  <si>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-1676938187</t>
  </si>
  <si>
    <t>"železný šrot" 35,9</t>
  </si>
  <si>
    <t>"dřevěné pražce - odpad" 19,1</t>
  </si>
  <si>
    <t>"betonové pražce - odpad" 33,8</t>
  </si>
  <si>
    <t>53</t>
  </si>
  <si>
    <t>9902300200</t>
  </si>
  <si>
    <t>Doprava jednosměrná mechanizací o nosnosti přes 3,5 t sypanin (kameniva, písku, suti, dlažebních kostek, atd.) do 20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</si>
  <si>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433237780</t>
  </si>
  <si>
    <t>"upevňovadla nová" 6,5</t>
  </si>
  <si>
    <t>"nové kolejové lože" 1510</t>
  </si>
  <si>
    <t>"materiál pro gabiony" 143</t>
  </si>
  <si>
    <t>54</t>
  </si>
  <si>
    <t>9902400200</t>
  </si>
  <si>
    <t>Doprava jednosměrná mechanizací o nosnosti přes 3,5 t objemnějšího kusového materiálu (prefabrikátů, stožárů, výhybek, rozvaděčů, vybouraných hmot atd.) do 20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</si>
  <si>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1924151025</t>
  </si>
  <si>
    <t>"nové kolejnice" 27,4</t>
  </si>
  <si>
    <t>"nové pražce" 113,2</t>
  </si>
  <si>
    <t>55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</si>
  <si>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</si>
  <si>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</si>
  <si>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1949113118</t>
  </si>
  <si>
    <t>"nová upevňovadla" 6,5</t>
  </si>
  <si>
    <t>56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</si>
  <si>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</si>
  <si>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</si>
  <si>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-325052257</t>
  </si>
  <si>
    <t>"nové betonové pražce" 113,2</t>
  </si>
  <si>
    <t>57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</si>
  <si>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</si>
  <si>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</si>
  <si>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1486833566</t>
  </si>
  <si>
    <t>"ASP" 2*1</t>
  </si>
  <si>
    <t>"SSP (PUŠL)" 1</t>
  </si>
  <si>
    <t>58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</si>
  <si>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</si>
  <si>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</si>
  <si>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-1384978480</t>
  </si>
  <si>
    <t>"výkop pro gabiony"  132</t>
  </si>
  <si>
    <t>59</t>
  </si>
  <si>
    <t>9909000110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</si>
  <si>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</si>
  <si>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2024953631</t>
  </si>
  <si>
    <t>"štěrkové lože" 920</t>
  </si>
  <si>
    <t>60</t>
  </si>
  <si>
    <t>9909000300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</si>
  <si>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</si>
  <si>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-1839949720</t>
  </si>
  <si>
    <t>"dřevěné pražce" 19,1</t>
  </si>
  <si>
    <t>61</t>
  </si>
  <si>
    <t>9909000400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</si>
  <si>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</si>
  <si>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-2044191695</t>
  </si>
  <si>
    <t>"PE podložky" 0,063</t>
  </si>
  <si>
    <t>"pryžové podložky" 0,127</t>
  </si>
  <si>
    <t>62</t>
  </si>
  <si>
    <t>9909000500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</si>
  <si>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</si>
  <si>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868208899</t>
  </si>
  <si>
    <t>"betonové pražce" 33,8</t>
  </si>
  <si>
    <t>SO 02 - Most v km 62,355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</si>
  <si>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</si>
  <si>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</si>
  <si>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</si>
  <si>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</si>
  <si>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</si>
  <si>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</si>
  <si>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</si>
  <si>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</si>
  <si>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</si>
  <si>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789 - Povrchové úpravy ocelových konstrukcí a technologických zařízení</t>
  </si>
  <si>
    <t>HZS - Hodinové zúčtovací sazby</t>
  </si>
  <si>
    <t>Zemní práce</t>
  </si>
  <si>
    <t>122151402</t>
  </si>
  <si>
    <t>Vykopávky v zemnících na suchu strojně zapažených i nezapažených v hornině třídy těžitelnosti I skupiny 1 a 2 přes 20 do 50 m3</t>
  </si>
  <si>
    <t>CS ÚRS 2023 02</t>
  </si>
  <si>
    <t>-1484071137</t>
  </si>
  <si>
    <t>Online PSC</t>
  </si>
  <si>
    <t>https://podminky.urs.cz/item/CS_URS_2023_02/122151402</t>
  </si>
  <si>
    <t>131151104</t>
  </si>
  <si>
    <t>Hloubení nezapažených jam a zářezů strojně s urovnáním dna do předepsaného profilu a spádu v hornině třídy těžitelnosti I skupiny 1 a 2 přes 100 do 500 m3</t>
  </si>
  <si>
    <t>548310951</t>
  </si>
  <si>
    <t>https://podminky.urs.cz/item/CS_URS_2023_02/131151104</t>
  </si>
  <si>
    <t>"rub opěry O1" 4,68"m2"*5,3</t>
  </si>
  <si>
    <t>"rub opěry O2" 5,1"m2"*5,3</t>
  </si>
  <si>
    <t>"přechod u O1" 11,88"m2"*6,0</t>
  </si>
  <si>
    <t>"přechod u O2" (1,44+2,25)"m2"*6,0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</si>
  <si>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</si>
  <si>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</si>
  <si>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-778307056</t>
  </si>
  <si>
    <t>https://podminky.urs.cz/item/CS_URS_2023_02/162751117</t>
  </si>
  <si>
    <t>145,254-12,666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</si>
  <si>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</si>
  <si>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</si>
  <si>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863466434</t>
  </si>
  <si>
    <t>https://podminky.urs.cz/item/CS_URS_2023_02/162751119</t>
  </si>
  <si>
    <t>(145,254-12,666)*10</t>
  </si>
  <si>
    <t>167151111</t>
  </si>
  <si>
    <t>Nakládání, skládání a překládání neulehlého výkopku nebo sypaniny strojně nakládání, množství přes 100 m3, z hornin třídy těžitelnosti I, skupiny 1 až 3</t>
  </si>
  <si>
    <t>752922059</t>
  </si>
  <si>
    <t>https://podminky.urs.cz/item/CS_URS_2023_02/167151111</t>
  </si>
  <si>
    <t>171151101</t>
  </si>
  <si>
    <t>Hutnění boků násypů z hornin soudržných a sypkých pro jakýkoliv sklon, délku a míru zhutnění svahu</t>
  </si>
  <si>
    <t>987184582</t>
  </si>
  <si>
    <t>https://podminky.urs.cz/item/CS_URS_2023_02/171151101</t>
  </si>
  <si>
    <t>"zídky u O1" 6,0*(2,22+1,05)</t>
  </si>
  <si>
    <t>"zídky u O2" 6,0*(1,6+1,15)</t>
  </si>
  <si>
    <t>171251201</t>
  </si>
  <si>
    <t>Uložení sypaniny na skládky nebo meziskládky bez hutnění s upravením uložené sypaniny do předepsaného tvaru</t>
  </si>
  <si>
    <t>1418553810</t>
  </si>
  <si>
    <t>https://podminky.urs.cz/item/CS_URS_2023_02/171251201</t>
  </si>
  <si>
    <t>175151201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</si>
  <si>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</si>
  <si>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1967553120</t>
  </si>
  <si>
    <t>https://podminky.urs.cz/item/CS_URS_2023_02/175151201</t>
  </si>
  <si>
    <t>"zídky u O1" 6,0*(1,035+0,252)</t>
  </si>
  <si>
    <t>"zídky u O2" 6,0*(0,556+0,268)</t>
  </si>
  <si>
    <t>Zakládání</t>
  </si>
  <si>
    <t>212795111</t>
  </si>
  <si>
    <t>Příčné odvodnění za opěrou z plastových trub</t>
  </si>
  <si>
    <t>1666746910</t>
  </si>
  <si>
    <t>https://podminky.urs.cz/item/CS_URS_2023_02/212795111</t>
  </si>
  <si>
    <t>2*4,4</t>
  </si>
  <si>
    <t>13756640_R</t>
  </si>
  <si>
    <t>plech nerezový tl 2,0mm tabule</t>
  </si>
  <si>
    <t>2045930223</t>
  </si>
  <si>
    <t>příruba 0,4*0,3+0,4*0,1, 2ks, 15,8kg/m2</t>
  </si>
  <si>
    <t>(0,4*0,3+0,4*0,1)*2*15,8*1,05/1000</t>
  </si>
  <si>
    <t>13756640_R1</t>
  </si>
  <si>
    <t>plech nerezový slzičkový (protiskluzový) tl 3,0mm tabule</t>
  </si>
  <si>
    <t>1582316274</t>
  </si>
  <si>
    <t>římsy -krytí příčné dilat.spáry, příloha č. 2.4.5</t>
  </si>
  <si>
    <t>příloha 2.4.5, 8ks, 24kg/m2</t>
  </si>
  <si>
    <t>(0,35*1,180)*8*24,0*1,05/1000</t>
  </si>
  <si>
    <t>13756655_R4</t>
  </si>
  <si>
    <t>trubka nerezová, EN 10217-7-1.4301, 204x2,0</t>
  </si>
  <si>
    <t>1002580596</t>
  </si>
  <si>
    <t>"roura - vyústka DN 200 , dl. 0,8m- 4ks"  4*0,8</t>
  </si>
  <si>
    <t>Svislé a kompletní konstrukce</t>
  </si>
  <si>
    <t>317321118</t>
  </si>
  <si>
    <t>Římsy ze železového betonu C 30/37</t>
  </si>
  <si>
    <t>-1595053386</t>
  </si>
  <si>
    <t>https://podminky.urs.cz/item/CS_URS_2023_02/317321118</t>
  </si>
  <si>
    <t>nové římsy na křídlech  O01 + O02 včetně závěrných zídek (příloha 2.5.1)</t>
  </si>
  <si>
    <t>2*6,94</t>
  </si>
  <si>
    <t>317321191</t>
  </si>
  <si>
    <t>Římsy ze železového betonu Příplatek k cenám za betonáž malého rozsahu do 25 m3</t>
  </si>
  <si>
    <t>929704675</t>
  </si>
  <si>
    <t>https://podminky.urs.cz/item/CS_URS_2023_02/317321191</t>
  </si>
  <si>
    <t>317353121</t>
  </si>
  <si>
    <t>Bednění mostní římsy zřízení všech tvarů</t>
  </si>
  <si>
    <t>-2140037360</t>
  </si>
  <si>
    <t>https://podminky.urs.cz/item/CS_URS_2023_02/317353121</t>
  </si>
  <si>
    <t>nadbetonování křídel (příloha č. 2.5.1)</t>
  </si>
  <si>
    <t>"závěrná zídka" 2,96*0,985*2</t>
  </si>
  <si>
    <t>"čela říms a křídel" (0,6*0,42+0,28*0,23+0,28*0,77+0,18*0,55)*2*2</t>
  </si>
  <si>
    <t>"římsy na křídlech" (0,27+0,19+0,28+0,80+0,23+0,1+0,32+0,28+0,55+0,130)*4,45*2</t>
  </si>
  <si>
    <t>"křídela na O1+O2" 36,390*2</t>
  </si>
  <si>
    <t>317353221</t>
  </si>
  <si>
    <t>Bednění mostní římsy odstranění všech tvarů</t>
  </si>
  <si>
    <t>921528215</t>
  </si>
  <si>
    <t>https://podminky.urs.cz/item/CS_URS_2023_02/317353221</t>
  </si>
  <si>
    <t>72,780</t>
  </si>
  <si>
    <t>317361116</t>
  </si>
  <si>
    <t>Výztuž mostních železobetonových říms z betonářské oceli 10 505 (R) nebo BSt 500</t>
  </si>
  <si>
    <t>-1518900954</t>
  </si>
  <si>
    <t>https://podminky.urs.cz/item/CS_URS_2023_02/317361116</t>
  </si>
  <si>
    <t>nové římsy na křídlech  O01 + O02 včetně závěrných zídek (příloha 2.5.2)</t>
  </si>
  <si>
    <t>2*1,211</t>
  </si>
  <si>
    <t>317361411</t>
  </si>
  <si>
    <t>Výztuž mostních železobetonových říms ze svařovaných sítí do 6 kg/m2</t>
  </si>
  <si>
    <t>2064714186</t>
  </si>
  <si>
    <t>https://podminky.urs.cz/item/CS_URS_2023_02/317361411</t>
  </si>
  <si>
    <t>příloha č. 2.4.6</t>
  </si>
  <si>
    <t>"do UHPC" 195*0,001</t>
  </si>
  <si>
    <t>334323218</t>
  </si>
  <si>
    <t>Mostní křídla a závěrné zídky z betonu železového C 30/37</t>
  </si>
  <si>
    <t>-702926577</t>
  </si>
  <si>
    <t>https://podminky.urs.cz/item/CS_URS_2023_02/334323218</t>
  </si>
  <si>
    <t>"přechodové zídky A,B,C,D " 7,5+5,6+2*5,0</t>
  </si>
  <si>
    <t>334323291</t>
  </si>
  <si>
    <t>Mostní křídla a závěrné zídky z betonu Příplatek k cenám za práce malého rozsahu do 25 m3</t>
  </si>
  <si>
    <t>2032787598</t>
  </si>
  <si>
    <t>https://podminky.urs.cz/item/CS_URS_2023_02/334323291</t>
  </si>
  <si>
    <t>334323319</t>
  </si>
  <si>
    <t>Mostní bloky ložisek z betonu železového C 35/45</t>
  </si>
  <si>
    <t>1701226483</t>
  </si>
  <si>
    <t>https://podminky.urs.cz/item/CS_URS_2023_02/334323319</t>
  </si>
  <si>
    <t>příloha 2.4.3, TZ  kap. 5.8.3</t>
  </si>
  <si>
    <t>"O1" 4*(0,04+0,07)*0,65*0,65</t>
  </si>
  <si>
    <t>"P1" 4*(0,04+0,055)*0,65*0,65</t>
  </si>
  <si>
    <t>"P1" 4*(0,04+0,025)*0,65*0,65</t>
  </si>
  <si>
    <t>"P2" 4*(0,04+0,025)*0,65*0,65</t>
  </si>
  <si>
    <t>"P2" 4*(0,04+0,06)*0,65*0,65</t>
  </si>
  <si>
    <t>"O2" 4*(0,04+0,275)*0,65*0,65</t>
  </si>
  <si>
    <t>334351112</t>
  </si>
  <si>
    <t>Bednění mostních opěr a úložných prahů ze systémového bednění zřízení z překližek, pro železobeton</t>
  </si>
  <si>
    <t>-1901482958</t>
  </si>
  <si>
    <t>https://podminky.urs.cz/item/CS_URS_2023_02/334351112</t>
  </si>
  <si>
    <t>"úložné bloky pod ložiska"</t>
  </si>
  <si>
    <t>"O1" 4*0,07*0,65*4</t>
  </si>
  <si>
    <t>"P1" 4*0,055*0,65*4</t>
  </si>
  <si>
    <t>"P1" 4*0,025*0,65*4</t>
  </si>
  <si>
    <t>"P2" 4*0,025*0,65*4</t>
  </si>
  <si>
    <t>"P2" 4*0,06*0,65*4</t>
  </si>
  <si>
    <t>"O2" 4*0,275*0,65*4</t>
  </si>
  <si>
    <t>334351211</t>
  </si>
  <si>
    <t>Bednění mostních opěr a úložných prahů ze systémového bednění odstranění z překližek</t>
  </si>
  <si>
    <t>-436656012</t>
  </si>
  <si>
    <t>https://podminky.urs.cz/item/CS_URS_2023_02/334351211</t>
  </si>
  <si>
    <t>"úložné bloky pod ložiska" 5,304</t>
  </si>
  <si>
    <t>334352111</t>
  </si>
  <si>
    <t>Bednění mostních křídel a závěrných zídek ze systémového bednění zřízení z překližek</t>
  </si>
  <si>
    <t>473498184</t>
  </si>
  <si>
    <t>https://podminky.urs.cz/item/CS_URS_2023_02/334352111</t>
  </si>
  <si>
    <t>přechodové zídky A+B+C+D</t>
  </si>
  <si>
    <t>"A" 6,0*0,45*2+2,2*0,45*2+(0,585+0,905)/2*6,0*2+(0,08+0,25+0,25+0,02)*6,0+(2*0,9+0,3)*0,9+0,905*0,3+0,585*0,3+0,25*0,4*2</t>
  </si>
  <si>
    <t>"B" 6,0*0,45*2+1,6*0,45*2+(0,585+0,905)/2*6,0*2+(0,08+0,25+0,25+0,02)*6,0+(2*0,9+0,3)*0,9+0,905*0,3+0,585*0,3+0,25*0,4*2</t>
  </si>
  <si>
    <t>"C" 6,0*0,45*2+1,6*0,45*2+(0,285+0,575)/2*6,0*2+(0,08+0,25+0,25+0,02)*6,0+(2*0,9+0,3)*0,605+0,605*0,3+0,285*0,3+0,25*0,4*2</t>
  </si>
  <si>
    <t>"D" 6,0*0,45*2+1,6*0,45*2+(0,285+0,575)/2*6,0*2+(0,08+0,25+0,25+0,02)*6,0+(2*0,9+0,3)*0,605+0,605*0,3+0,285*0,3+0,25*0,4*2</t>
  </si>
  <si>
    <t>334352211</t>
  </si>
  <si>
    <t>Bednění mostních křídel a závěrných zídek ze systémového bednění odstranění z překližek</t>
  </si>
  <si>
    <t>1061232194</t>
  </si>
  <si>
    <t>https://podminky.urs.cz/item/CS_URS_2023_02/334352211</t>
  </si>
  <si>
    <t>"díl A+B+C+D" 79,049</t>
  </si>
  <si>
    <t>334361226</t>
  </si>
  <si>
    <t>Výztuž betonářská mostních konstrukcí opěr, úložných prahů, křídel, závěrných zídek, bloků ložisek, pilířů a sloupů z oceli 10 505 (R) nebo BSt 500 křídel, závěrných zdí</t>
  </si>
  <si>
    <t>-757311682</t>
  </si>
  <si>
    <t>https://podminky.urs.cz/item/CS_URS_2023_02/334361226</t>
  </si>
  <si>
    <t>"přechodové zídky A,B,C,D" 0,687+0,596+2*0,581</t>
  </si>
  <si>
    <t>334361266</t>
  </si>
  <si>
    <t>Výztuž betonářská mostních konstrukcí opěr, úložných prahů, křídel, závěrných zídek, bloků ložisek, pilířů a sloupů z oceli 10 505 (R) nebo BSt 500 úložných prahů ložisek</t>
  </si>
  <si>
    <t>1008354518</t>
  </si>
  <si>
    <t>https://podminky.urs.cz/item/CS_URS_2023_02/334361266</t>
  </si>
  <si>
    <t>"bloky ložisek, příloha 2.4.3" 625,71/1000</t>
  </si>
  <si>
    <t>R_317</t>
  </si>
  <si>
    <t>Vysokopevnostní beton UHPC - dodávka a montáž</t>
  </si>
  <si>
    <t>1002909224</t>
  </si>
  <si>
    <t>0,035*126,45</t>
  </si>
  <si>
    <t>Vodorovné konstrukce</t>
  </si>
  <si>
    <t>428941122</t>
  </si>
  <si>
    <t>Osazení mostního ložiska ocelového nebo hrncového ocelového válečkového do 2500 kN</t>
  </si>
  <si>
    <t>599362469</t>
  </si>
  <si>
    <t>https://podminky.urs.cz/item/CS_URS_2023_02/428941122</t>
  </si>
  <si>
    <t>R_482</t>
  </si>
  <si>
    <t>Kalotová ložiska</t>
  </si>
  <si>
    <t>484540210</t>
  </si>
  <si>
    <t>"pohyblivá" 12</t>
  </si>
  <si>
    <t>"pevná" 12</t>
  </si>
  <si>
    <t>428941123</t>
  </si>
  <si>
    <t>Osazení mostního ložiska ocelového nebo hrncového ocelového pevného do 2500 kN</t>
  </si>
  <si>
    <t>605745474</t>
  </si>
  <si>
    <t>https://podminky.urs.cz/item/CS_URS_2023_02/428941123</t>
  </si>
  <si>
    <t>429172111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</si>
  <si>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</si>
  <si>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>kg</t>
  </si>
  <si>
    <t>1693121839</t>
  </si>
  <si>
    <t>https://podminky.urs.cz/item/CS_URS_2023_02/429172111</t>
  </si>
  <si>
    <t>ucpávky stávajících děr v PÚ, r= 0,024m, 78,5kg/m2</t>
  </si>
  <si>
    <t>3,14*0,024*0,024*78,5*4*139</t>
  </si>
  <si>
    <t>M 62,355, podložky pod PU na pražce VPS, 31,4kg/m</t>
  </si>
  <si>
    <t>175*2*0,1*31,4</t>
  </si>
  <si>
    <t>nerezová chránička prostupu (příl 3.2)</t>
  </si>
  <si>
    <t>"plech příruba" (0,4*0,3+0,4*0,1)*2*15,8*1,05</t>
  </si>
  <si>
    <t>"trubka DN200" 2*0,75*10,154</t>
  </si>
  <si>
    <t>podélná dilatační spára mezi nosníky (příloha 2.4.4), 6,4kg/m2</t>
  </si>
  <si>
    <t>"NK 1" 2*0,38*18,0*6,4/1000</t>
  </si>
  <si>
    <t>"NK 2" 2*0,38*27,0*6,4/1000</t>
  </si>
  <si>
    <t>"NK 3" 2*0,38*18,0*6,4/1000</t>
  </si>
  <si>
    <t>nerezový plech, římsy - krytí příčné dilatační spáry (příl 2.4.5)</t>
  </si>
  <si>
    <t>77,81</t>
  </si>
  <si>
    <t>429172211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</si>
  <si>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</si>
  <si>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-1980104755</t>
  </si>
  <si>
    <t>https://podminky.urs.cz/item/CS_URS_2023_02/429172211</t>
  </si>
  <si>
    <t>"plech příruba" (0,4*0,3+0,4*0,1)*2*15,8</t>
  </si>
  <si>
    <t>13611228</t>
  </si>
  <si>
    <t>plech ocelový hladký jakost S235JR tl 10mm tabule</t>
  </si>
  <si>
    <t>-1308042414</t>
  </si>
  <si>
    <t>3,14*0,024*0,024*78,5*4*139*1,05/1000</t>
  </si>
  <si>
    <t>13010330</t>
  </si>
  <si>
    <t>tyč ocelová plochá jakost S235JR (11 375) 200x20mm</t>
  </si>
  <si>
    <t>1227377834</t>
  </si>
  <si>
    <t>175*2*0,1*31,4*1,05/1000</t>
  </si>
  <si>
    <t>429172112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</si>
  <si>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přes 100 kg</t>
  </si>
  <si>
    <t>-245229147</t>
  </si>
  <si>
    <t>https://podminky.urs.cz/item/CS_URS_2023_02/429172112</t>
  </si>
  <si>
    <t>Klínové desky (předpoklad dle přílohy 2.4.3)</t>
  </si>
  <si>
    <t>12*0,025*0,65*0,5*7850</t>
  </si>
  <si>
    <t>12*0,025*0,65*0,55*7850</t>
  </si>
  <si>
    <t>429172212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</si>
  <si>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přes 100 kg</t>
  </si>
  <si>
    <t>-1101965702</t>
  </si>
  <si>
    <t>https://podminky.urs.cz/item/CS_URS_2023_02/429172212</t>
  </si>
  <si>
    <t>13611258</t>
  </si>
  <si>
    <t>plech ocelový hladký jakost S235JR tl 25mm tabule</t>
  </si>
  <si>
    <t>-235161523</t>
  </si>
  <si>
    <t>Klínové desky (předpoklad dle přílohy 2.4.3), prořez 5%</t>
  </si>
  <si>
    <t>12*0,025*0,65*0,5*7850*1,05/1000</t>
  </si>
  <si>
    <t>12*0,025*0,65*0,55*7850*1,05/1000</t>
  </si>
  <si>
    <t>429173113</t>
  </si>
  <si>
    <t>Přizvednutí a spuštění konstrukcí hmotnosti přes 50 do 100 t</t>
  </si>
  <si>
    <t>1438069873</t>
  </si>
  <si>
    <t>https://podminky.urs.cz/item/CS_URS_2023_02/429173113</t>
  </si>
  <si>
    <t>"PSKT18" 2*2*83,5</t>
  </si>
  <si>
    <t>429173114</t>
  </si>
  <si>
    <t>Přizvednutí a spuštění konstrukcí hmotnosti přes 100 t</t>
  </si>
  <si>
    <t>448424729</t>
  </si>
  <si>
    <t>https://podminky.urs.cz/item/CS_URS_2023_02/429173114</t>
  </si>
  <si>
    <t>"PSKT27" 2*148,5</t>
  </si>
  <si>
    <t>451315111</t>
  </si>
  <si>
    <t>Podkladní nebo vyrovnávací vrstva z betonu prostého tř. C 25/30, ve vrstvě do 100 mm</t>
  </si>
  <si>
    <t>-840734698</t>
  </si>
  <si>
    <t>https://podminky.urs.cz/item/CS_URS_2023_02/451315111</t>
  </si>
  <si>
    <t>"odovodnění rubu" 2*3,7*4,2</t>
  </si>
  <si>
    <t>přechodové zídky</t>
  </si>
  <si>
    <t>"A" (2,2+2*0,15)*(6,0+0,15)</t>
  </si>
  <si>
    <t>"B" (1,6+2*0,15)*(6,0+0,15)</t>
  </si>
  <si>
    <t>"C,D" (1,6+2*0,15)*(6,0+0,15)*2</t>
  </si>
  <si>
    <t>451476111</t>
  </si>
  <si>
    <t>Podkladní vrstva z plastbetonu pod mostními ložisky epoxidová pryskyřice první vrstva tl. 10 mm</t>
  </si>
  <si>
    <t>1331006898</t>
  </si>
  <si>
    <t>https://podminky.urs.cz/item/CS_URS_2023_02/451476111</t>
  </si>
  <si>
    <t>sloupky zábradlí na křídlech a zídkách (příloha  2.4.2)</t>
  </si>
  <si>
    <t>28*0,2*0,26</t>
  </si>
  <si>
    <t>sloupky zábradlí na NK (příoha 2.4.1)</t>
  </si>
  <si>
    <t>"NK1"2*20*0,2*0,16</t>
  </si>
  <si>
    <t>"NK2"2*30*0,2*0,16</t>
  </si>
  <si>
    <t>"NK3"2*20*0,2*0,16</t>
  </si>
  <si>
    <t>Ložiska (příloha 2.4.3)</t>
  </si>
  <si>
    <t>"dole" 12*(0,45*0,45+0,58*0,58)</t>
  </si>
  <si>
    <t>"nahoře" 12*(0,55*0,7+0,6*0,7)</t>
  </si>
  <si>
    <t>451476112</t>
  </si>
  <si>
    <t>Podkladní vrstva z plastbetonu pod mostními ložisky epoxidová pryskyřice každá další vrstva tl. 10 mm</t>
  </si>
  <si>
    <t>648901010</t>
  </si>
  <si>
    <t>https://podminky.urs.cz/item/CS_URS_2023_02/451476112</t>
  </si>
  <si>
    <t>457451134</t>
  </si>
  <si>
    <t>Ochranná betonová vrstva na izolaci přesýpaných objektů tloušťky 60 mm s vyhlazením povrchu s výztuží ze sítí C 30/37</t>
  </si>
  <si>
    <t>-571565350</t>
  </si>
  <si>
    <t>https://podminky.urs.cz/item/CS_URS_2023_02/457451134</t>
  </si>
  <si>
    <t>"dle změny - náhrada za stříkanou bezešvou izolaci - tvrdá ochrana asfalt.pásů"</t>
  </si>
  <si>
    <t xml:space="preserve">"skladba typ 1 - betonová mazanina C30/37+kari síť 4/100/100- horní povrch NK, opěr, rub říms NK a křídel opěr" </t>
  </si>
  <si>
    <t xml:space="preserve">rub O1 </t>
  </si>
  <si>
    <t>(0,8+3,65)*5,85 -2,96*3,65</t>
  </si>
  <si>
    <t xml:space="preserve">rub O2 </t>
  </si>
  <si>
    <t>(0,8+3,65)*5,85-2,96*3,65</t>
  </si>
  <si>
    <t>"NK-18, 2x" 18,0*5,85*2</t>
  </si>
  <si>
    <t>"NK-27, 1x" 27,0*5,85</t>
  </si>
  <si>
    <t>458501112</t>
  </si>
  <si>
    <t>Výplňové klíny za opěrou z kameniva hutněného po vrstvách drceného</t>
  </si>
  <si>
    <t>1795397157</t>
  </si>
  <si>
    <t>https://podminky.urs.cz/item/CS_URS_2023_02/458501112</t>
  </si>
  <si>
    <t>"opěra O1" 4,44*5,3</t>
  </si>
  <si>
    <t>"opěra O2" 4,89*5,3</t>
  </si>
  <si>
    <t>"zídky u O1" 6,407*6,0</t>
  </si>
  <si>
    <t>"zídky u O2" (1,03+1,033)*6,0</t>
  </si>
  <si>
    <t>465513157</t>
  </si>
  <si>
    <t>Dlažba svahu u mostních opěr z upraveného lomového žulového kamene s vyspárováním maltou MC 25, šíře spáry 15 mm do betonového lože C 25/30 tloušťky 200 mm, plochy přes 10 m2</t>
  </si>
  <si>
    <t>-1832968952</t>
  </si>
  <si>
    <t>https://podminky.urs.cz/item/CS_URS_2023_02/465513157</t>
  </si>
  <si>
    <t>O1+O2, příloha 2.2.3, 2.2.4</t>
  </si>
  <si>
    <t>"O1" 6,28*1,2*2+0,6*(4,16+2*1,2)</t>
  </si>
  <si>
    <t>"O2" 6,75*1,2*2+0,6*(4,16+2*1,2)</t>
  </si>
  <si>
    <t>931941142</t>
  </si>
  <si>
    <t>Osazení dilatačního mostního závěru podpovrchového, posun do 20 mm</t>
  </si>
  <si>
    <t>-1134813624</t>
  </si>
  <si>
    <t>https://podminky.urs.cz/item/CS_URS_2023_02/931941142</t>
  </si>
  <si>
    <t>Příčné mostní závěry - spáry nad O1,P1,P2,O2 (viz příloha 2.4.5)</t>
  </si>
  <si>
    <t>4*5,85</t>
  </si>
  <si>
    <t>R_483</t>
  </si>
  <si>
    <t xml:space="preserve">mostní závěr </t>
  </si>
  <si>
    <t>1325690388</t>
  </si>
  <si>
    <t>mostní závěr včetně příslušenství (krycí pryžová deska, kotevní  a montážní prvky, těsnící pás včetně navulkanizované trubičky,...)</t>
  </si>
  <si>
    <t>"příčná spára nad O1,P1,P2,O2" 4*5,85</t>
  </si>
  <si>
    <t>911121211</t>
  </si>
  <si>
    <t>Oprava ocelového zábradlí svařovaného nebo šroubovaného výroba</t>
  </si>
  <si>
    <t>-1517869586</t>
  </si>
  <si>
    <t>https://podminky.urs.cz/item/CS_URS_2023_02/911121211</t>
  </si>
  <si>
    <t>"křídla +zídky" 4*(4,505+5,96)</t>
  </si>
  <si>
    <t>"K1+K2+K3 - vlevo" 4,51+4,47*2+4,625+4,625+4,47*4+4,655+4,655+4,47*2+4,51</t>
  </si>
  <si>
    <t>"K1+K2+K3 - vlevo" 4,51+4,47*2+4,510+4,510+4,47*4+4,510+4,510+4,47*2+4,51</t>
  </si>
  <si>
    <t>911121311</t>
  </si>
  <si>
    <t>Oprava ocelového zábradlí svařovaného nebo šroubovaného montáž</t>
  </si>
  <si>
    <t>-2128737146</t>
  </si>
  <si>
    <t>https://podminky.urs.cz/item/CS_URS_2023_02/911121311</t>
  </si>
  <si>
    <t>31111020</t>
  </si>
  <si>
    <t>matice nerezová šestihranná M16</t>
  </si>
  <si>
    <t>100 kus</t>
  </si>
  <si>
    <t>-1695535435</t>
  </si>
  <si>
    <t>"kotevní šrouby sloupků zábradlí - římsy, křídla+římsy" 28*4*2/100</t>
  </si>
  <si>
    <t>"kotevní šrouby zábradlí  na NK1+NK2+NK3"140*4*2/100</t>
  </si>
  <si>
    <t>13010420</t>
  </si>
  <si>
    <t>úhelník ocelový rovnostranný jakost S235JR (11 375) 50x50x5mm</t>
  </si>
  <si>
    <t>1672877258</t>
  </si>
  <si>
    <t>zábradlí křídla+zídky (příloha 2.4.2), 3,77kg/m</t>
  </si>
  <si>
    <t>8*(5,96+4,505)*3,77*1,05/1000</t>
  </si>
  <si>
    <t>zábradlí na NK1+NK2+NK3 (příloha 2.4.1)</t>
  </si>
  <si>
    <t>(32*4,47+16*4,51+4*4,625+4*4,665)*3,77*1,05/1000</t>
  </si>
  <si>
    <t>13011066</t>
  </si>
  <si>
    <t>úhelník ocelový rovnostranný jakost S235JR (11 375) 60x60x5mm</t>
  </si>
  <si>
    <t>-195135638</t>
  </si>
  <si>
    <t>zábradlí křídla+zídky (příloha 2.4.2), 4,57kg/m</t>
  </si>
  <si>
    <t>4*(4,505+5,960)*4,57*1,05/1000</t>
  </si>
  <si>
    <t>(16*4,47+8*4,51+2*4,625+2*4,665)*4,57*1,05/1000</t>
  </si>
  <si>
    <t>13010812</t>
  </si>
  <si>
    <t>ocel profilová jakost S235JR (11 375) průřez U (UPN) 65</t>
  </si>
  <si>
    <t>733612828</t>
  </si>
  <si>
    <t>zábradlí křídla+zídky (příloha 2.4.2), 7,09kg/m</t>
  </si>
  <si>
    <t>28*1,045*7,09*1,05/1000</t>
  </si>
  <si>
    <t>140*1,05*7,09*1,05/1000</t>
  </si>
  <si>
    <t>13511121</t>
  </si>
  <si>
    <t>ocel široká jakost S235JR 160x15mm</t>
  </si>
  <si>
    <t>570703970</t>
  </si>
  <si>
    <t>zábradlí na NK1+NK2+NK3 (příloha 2.4.1), 20,10kg/m</t>
  </si>
  <si>
    <t>140*0,16*20,10*1,05/1000</t>
  </si>
  <si>
    <t>13515130</t>
  </si>
  <si>
    <t>ocel široká jakost S235JR 200x20mm</t>
  </si>
  <si>
    <t>137032151</t>
  </si>
  <si>
    <t>zábradlí křídla+zídky (příloha 2.4.2), 31,40kg/m</t>
  </si>
  <si>
    <t>28*0,260*31,40*1,05/1000</t>
  </si>
  <si>
    <t>31120008</t>
  </si>
  <si>
    <t>podložka DIN 125-A ZB D 16mm</t>
  </si>
  <si>
    <t>1452749570</t>
  </si>
  <si>
    <t>"kotevní šrouby sloupků zábradlí - římsy, křídla+římsy" 28*4/100</t>
  </si>
  <si>
    <t>"kotevní šrouby zábradlí  na NK1+NK2+NK3"140*4/100</t>
  </si>
  <si>
    <t>31120008_R</t>
  </si>
  <si>
    <t>Plastová krytka na matici M16</t>
  </si>
  <si>
    <t>-747476924</t>
  </si>
  <si>
    <t>"kotevní šrouby sloupků zábradlí - římsy, křídla+římsy" 28*4</t>
  </si>
  <si>
    <t>"kotevní šrouby zábradlí  na NK1+NK2+NK3"140*4</t>
  </si>
  <si>
    <t>931992121</t>
  </si>
  <si>
    <t>Výplň dilatačních spár z polystyrenu extrudovaného, tloušťky 20 mm</t>
  </si>
  <si>
    <t>-726070003</t>
  </si>
  <si>
    <t>https://podminky.urs.cz/item/CS_URS_2023_02/931992121</t>
  </si>
  <si>
    <t>spára nové přechodové zídky x opěry</t>
  </si>
  <si>
    <t>4*(0,4*0,25+0,4*0,3)</t>
  </si>
  <si>
    <t>931994132</t>
  </si>
  <si>
    <t>Těsnění spáry betonové konstrukce pásy, profily, tmely tmelem silikonovým spáry dilatační do 4,0 cm2</t>
  </si>
  <si>
    <t>-504969337</t>
  </si>
  <si>
    <t>https://podminky.urs.cz/item/CS_URS_2023_02/931994132</t>
  </si>
  <si>
    <t>"na vodorovné ploše stáv. říms" (0,28+0,77+0,13)*78</t>
  </si>
  <si>
    <t>"mezi zídkami a křídly" 4*(0,2+0,128+0,28+0,87+0,37)</t>
  </si>
  <si>
    <t>941111111</t>
  </si>
  <si>
    <t>Lešení řadové trubkové lehké pracovní s podlahami s provozním zatížením tř. 3 do 200 kg/m2 šířky tř. W06 od 0,6 do 0,9 m výšky do 10 m montáž</t>
  </si>
  <si>
    <t>1513510808</t>
  </si>
  <si>
    <t>https://podminky.urs.cz/item/CS_URS_2023_02/941111111</t>
  </si>
  <si>
    <t>"P1,P2" 2*8,2*(2*2,1+2*4,2)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</si>
  <si>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</si>
  <si>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</si>
  <si>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-1275820698</t>
  </si>
  <si>
    <t>https://podminky.urs.cz/item/CS_URS_2023_02/941111211</t>
  </si>
  <si>
    <t>206,64*20</t>
  </si>
  <si>
    <t>63</t>
  </si>
  <si>
    <t>941111811</t>
  </si>
  <si>
    <t>Lešení řadové trubkové lehké pracovní s podlahami s provozním zatížením tř. 3 do 200 kg/m2 šířky tř. W06 od 0,6 do 0,9 m výšky do 10 m demontáž</t>
  </si>
  <si>
    <t>-238364014</t>
  </si>
  <si>
    <t>https://podminky.urs.cz/item/CS_URS_2023_02/941111811</t>
  </si>
  <si>
    <t>64</t>
  </si>
  <si>
    <t>944611111</t>
  </si>
  <si>
    <t>Plachta ochranná zavěšená na konstrukci lešení z textilie z umělých vláken montáž</t>
  </si>
  <si>
    <t>-1343221165</t>
  </si>
  <si>
    <t>https://podminky.urs.cz/item/CS_URS_2023_02/944611111</t>
  </si>
  <si>
    <t>8*(2*17+26)</t>
  </si>
  <si>
    <t>65</t>
  </si>
  <si>
    <t>944611211</t>
  </si>
  <si>
    <t>Plachta ochranná zavěšená na konstrukci lešení z textilie z umělých vláken příplatek k ceně za každý den použití</t>
  </si>
  <si>
    <t>-256980662</t>
  </si>
  <si>
    <t>https://podminky.urs.cz/item/CS_URS_2023_02/944611211</t>
  </si>
  <si>
    <t>480,0*20</t>
  </si>
  <si>
    <t>66</t>
  </si>
  <si>
    <t>944611811</t>
  </si>
  <si>
    <t>Plachta ochranná zavěšená na konstrukci lešení z textilie z umělých vláken demontáž</t>
  </si>
  <si>
    <t>-1744176266</t>
  </si>
  <si>
    <t>https://podminky.urs.cz/item/CS_URS_2023_02/944611811</t>
  </si>
  <si>
    <t>67</t>
  </si>
  <si>
    <t>946221132</t>
  </si>
  <si>
    <t>Lešení zavěšené na potrubních mostech nebo na mostní konstrukci dílcové s podlahami s provozním zatížením tř. 3 přes 150 do 200 kg/m2, umístěné ve výšce přes 10 do 20 m montáž</t>
  </si>
  <si>
    <t>175983549</t>
  </si>
  <si>
    <t>https://podminky.urs.cz/item/CS_URS_2023_02/946221132</t>
  </si>
  <si>
    <t>2*17*3,6+26*4,5</t>
  </si>
  <si>
    <t>68</t>
  </si>
  <si>
    <t>946221232</t>
  </si>
  <si>
    <t>Lešení zavěšené na potrubních mostech nebo na mostní konstrukci dílcové s podlahami s provozním zatížením tř. 3 přes 150 do 200 kg/m2, umístěné ve výšce přes 10 do 20 m příplatek k ceně za každý den použití</t>
  </si>
  <si>
    <t>696439976</t>
  </si>
  <si>
    <t>https://podminky.urs.cz/item/CS_URS_2023_02/946221232</t>
  </si>
  <si>
    <t>239,4*20</t>
  </si>
  <si>
    <t>69</t>
  </si>
  <si>
    <t>946221832</t>
  </si>
  <si>
    <t>Lešení zavěšené na potrubních mostech nebo na mostní konstrukci dílcové s podlahami s provozním zatížením tř. 3 přes 150 do 200 kg/m2, umístěné ve výšce přes 10 do 20 m demontáž</t>
  </si>
  <si>
    <t>1763234818</t>
  </si>
  <si>
    <t>https://podminky.urs.cz/item/CS_URS_2023_02/946221832</t>
  </si>
  <si>
    <t>70</t>
  </si>
  <si>
    <t>953961111</t>
  </si>
  <si>
    <t>Kotvy chemické s vyvrtáním otvoru do betonu, železobetonu nebo tvrdého kamene tmel, velikost M 8, hloubka 80 mm</t>
  </si>
  <si>
    <t>-733612063</t>
  </si>
  <si>
    <t>https://podminky.urs.cz/item/CS_URS_2023_02/953961111</t>
  </si>
  <si>
    <t>"kotvení plechu dilatační spáry, příl 2.4.5" 8*3</t>
  </si>
  <si>
    <t>71</t>
  </si>
  <si>
    <t>967043111</t>
  </si>
  <si>
    <t>Odsekání vrstvy vyrovnávacího betonu na nosné konstrukci mostů tl. do 150 mm</t>
  </si>
  <si>
    <t>1272944145</t>
  </si>
  <si>
    <t>https://podminky.urs.cz/item/CS_URS_2023_02/967043111</t>
  </si>
  <si>
    <t>odstranění tvrdé ochrany SVI</t>
  </si>
  <si>
    <t>72</t>
  </si>
  <si>
    <t>985311112</t>
  </si>
  <si>
    <t>Reprofilace betonu sanačními maltami na cementové bázi ručně stěn, tloušťky přes 10 do 20 mm</t>
  </si>
  <si>
    <t>1042289464</t>
  </si>
  <si>
    <t>https://podminky.urs.cz/item/CS_URS_2023_02/985311112</t>
  </si>
  <si>
    <t>"O1, O2, 60%" 0,6*2*(1,4*(4,16+2*2,5)+4,16*(1,0+1,66))</t>
  </si>
  <si>
    <t>"P1,P2, 80%" 0,8*2*(6,9*(2*2,1+2*2,4+4*1,0+2*0,7)+2*0,7*1,0+8,66+5,35+2,92*1,0+1,92*1,1+4,02*(2,1+0,91))</t>
  </si>
  <si>
    <t>73</t>
  </si>
  <si>
    <t>985311115</t>
  </si>
  <si>
    <t>Reprofilace betonu sanačními maltami na cementové bázi ručně stěn, tloušťky přes 40 do 50 mm</t>
  </si>
  <si>
    <t>1054960946</t>
  </si>
  <si>
    <t>https://podminky.urs.cz/item/CS_URS_2023_02/985311115</t>
  </si>
  <si>
    <t>"O1, O2, 10%" 0,1*2*(1,4*(4,16+2*2,5)+4,16*(1,0+1,66))</t>
  </si>
  <si>
    <t>"P1,P2, 20%" 0,2*2*(6,9*(2*2,1+2*2,4+4*1,0+2*0,7)+2*0,7*1,0+8,66+5,35+2,92*1,0+1,92*1,1+4,02*(2,1+0,91))</t>
  </si>
  <si>
    <t>74</t>
  </si>
  <si>
    <t>985311212</t>
  </si>
  <si>
    <t>Reprofilace betonu sanačními maltami na cementové bázi ručně líce kleneb a podhledů, tloušťky přes 10 do 20 mm</t>
  </si>
  <si>
    <t>980184712</t>
  </si>
  <si>
    <t>https://podminky.urs.cz/item/CS_URS_2023_02/985311212</t>
  </si>
  <si>
    <t>"PKS18" 14,9*(18,06+17,825)</t>
  </si>
  <si>
    <t>"PKS27" 18,6*26,98</t>
  </si>
  <si>
    <t>1036,515*0,3</t>
  </si>
  <si>
    <t>75</t>
  </si>
  <si>
    <t>985312111</t>
  </si>
  <si>
    <t>Stěrka k vyrovnání ploch reprofilovaného betonu stěn, tloušťky do 2 mm</t>
  </si>
  <si>
    <t>-957709188</t>
  </si>
  <si>
    <t>https://podminky.urs.cz/item/CS_URS_2023_02/985312111</t>
  </si>
  <si>
    <t>"O1, O2" 2*(1,4*(4,16+2*2,5)+4,16*(1,0+1,66))</t>
  </si>
  <si>
    <t>"P1,P2" 2*(6,9*(2*2,1+2*2,4+4*1,0+2*0,7)+2*0,7*1,0+8,66+5,35+2,92*1,0+1,92*1,1+4,02*(2,1+0,91))</t>
  </si>
  <si>
    <t>76</t>
  </si>
  <si>
    <t>985321111</t>
  </si>
  <si>
    <t>Ochranný nátěr betonářské výztuže 1 vrstva tloušťky 1 mm na cementové bázi stěn, líce kleneb a podhledů</t>
  </si>
  <si>
    <t>757034250</t>
  </si>
  <si>
    <t>https://podminky.urs.cz/item/CS_URS_2023_02/985321111</t>
  </si>
  <si>
    <t>1348,098*0,05</t>
  </si>
  <si>
    <t>77</t>
  </si>
  <si>
    <t>985324111</t>
  </si>
  <si>
    <t>Ochranný nátěr betonu na bázi silanu impregnační dvojnásobný S1 (OS-A)</t>
  </si>
  <si>
    <t>-1119264911</t>
  </si>
  <si>
    <t>https://podminky.urs.cz/item/CS_URS_2023_02/985324111</t>
  </si>
  <si>
    <t>78</t>
  </si>
  <si>
    <t>985564113</t>
  </si>
  <si>
    <t>Kotvičky pro výztuž stříkaného betonu z betonářské oceli do cementové malty, hloubky kotvení do 200 mm, průměru přes 8 do 10 mm</t>
  </si>
  <si>
    <t>-547698591</t>
  </si>
  <si>
    <t>https://podminky.urs.cz/item/CS_URS_2023_02/985564113</t>
  </si>
  <si>
    <t>Kotvičky na římsách pro UHPC, příloha 2.4.6</t>
  </si>
  <si>
    <t>4*84</t>
  </si>
  <si>
    <t>79</t>
  </si>
  <si>
    <t>R_936943</t>
  </si>
  <si>
    <t>Dodávka a montáž odvodnění NK mostu z potrubí plastového (vč. upevňovacích prvků)</t>
  </si>
  <si>
    <t>-2081788219</t>
  </si>
  <si>
    <t>"podélný žlab DN150, ocelový, poplastovaný" 63,635</t>
  </si>
  <si>
    <t>"svislé svody DN110, plastové" 2*10,5</t>
  </si>
  <si>
    <t>80</t>
  </si>
  <si>
    <t>953961116</t>
  </si>
  <si>
    <t>Kotvy chemické s vyvrtáním otvoru do betonu, železobetonu nebo tvrdého kamene tmel, velikost M 24, hloubka 210 mm</t>
  </si>
  <si>
    <t>2012388208</t>
  </si>
  <si>
    <t>https://podminky.urs.cz/item/CS_URS_2023_02/953961116</t>
  </si>
  <si>
    <t>"ložiska" 8*24</t>
  </si>
  <si>
    <t>81</t>
  </si>
  <si>
    <t>962051111</t>
  </si>
  <si>
    <t>Bourání mostních konstrukcí zdiva a pilířů ze železového betonu</t>
  </si>
  <si>
    <t>1990858128</t>
  </si>
  <si>
    <t>https://podminky.urs.cz/item/CS_URS_2023_02/962051111</t>
  </si>
  <si>
    <t>"přechodové zídky" 8"ks"*0,7968</t>
  </si>
  <si>
    <t>"dobetonováka přech. zídek" 4*0,8*1,275*1,05</t>
  </si>
  <si>
    <t>"římsy přech. zídek" 4*6,0*0,15*0,3</t>
  </si>
  <si>
    <t>"konzoly na křídlech" 4*4,45*(0,2*0,22+0,55*0,1+0,28*0,25+0,785*0,1)</t>
  </si>
  <si>
    <t>"závěrné zídky" 2*0,8*2,96*0,78</t>
  </si>
  <si>
    <t>"křídla" 4*4,45*00,6*0,22</t>
  </si>
  <si>
    <t>"ložiska" 12*0,03*(0,6*0,6+0,65*0,65)</t>
  </si>
  <si>
    <t>82</t>
  </si>
  <si>
    <t>963071112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</si>
  <si>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přes 100 kg</t>
  </si>
  <si>
    <t>1321349479</t>
  </si>
  <si>
    <t>https://podminky.urs.cz/item/CS_URS_2023_02/963071112</t>
  </si>
  <si>
    <t>"ocelové desky u ložisek" 206*3</t>
  </si>
  <si>
    <t>"ložiska" 3*8*150</t>
  </si>
  <si>
    <t>"okapní svody" 2*1,75*8,5</t>
  </si>
  <si>
    <t>83</t>
  </si>
  <si>
    <t>966075212</t>
  </si>
  <si>
    <t>Demontáž částí ocelového zábradlí mostů svařovaného nebo šroubovaného, hmotnosti přes 50 kg</t>
  </si>
  <si>
    <t>-293025837</t>
  </si>
  <si>
    <t>https://podminky.urs.cz/item/CS_URS_2023_02/966075212</t>
  </si>
  <si>
    <t>2*3913</t>
  </si>
  <si>
    <t>84</t>
  </si>
  <si>
    <t>977151111</t>
  </si>
  <si>
    <t>Jádrové vrty diamantovými korunkami do stavebních materiálů (železobetonu, betonu, cihel, obkladů, dlažeb, kamene) průměru do 35 mm</t>
  </si>
  <si>
    <t>-1927229205</t>
  </si>
  <si>
    <t>https://podminky.urs.cz/item/CS_URS_2023_02/977151111</t>
  </si>
  <si>
    <t>"křídla, příloha 2.5.2" 2*38*(0,6+0,35)</t>
  </si>
  <si>
    <t>"pod ložiska - položka 1, příloha  2.4.3" 2*(0,25*276)</t>
  </si>
  <si>
    <t>85</t>
  </si>
  <si>
    <t>977151126</t>
  </si>
  <si>
    <t>Jádrové vrty diamantovými korunkami do stavebních materiálů (železobetonu, betonu, cihel, obkladů, dlažeb, kamene) průměru přes 200 do 225 mm</t>
  </si>
  <si>
    <t>-89771298</t>
  </si>
  <si>
    <t>https://podminky.urs.cz/item/CS_URS_2023_02/977151126</t>
  </si>
  <si>
    <t>příloha č. 3.2</t>
  </si>
  <si>
    <t>"prostup stáv. křídlem pro odvodnění rubu" 2*2*0,6</t>
  </si>
  <si>
    <t>86</t>
  </si>
  <si>
    <t>985131111</t>
  </si>
  <si>
    <t>Očištění ploch stěn, rubu kleneb a podlah tlakovou vodou</t>
  </si>
  <si>
    <t>715873418</t>
  </si>
  <si>
    <t>https://podminky.urs.cz/item/CS_URS_2023_02/985131111</t>
  </si>
  <si>
    <t>"mostovka, odstr. izolace" 6,0*(18,08+27,07+17,82)</t>
  </si>
  <si>
    <t>87</t>
  </si>
  <si>
    <t>985564124</t>
  </si>
  <si>
    <t>Kotvičky pro výztuž stříkaného betonu z betonářské oceli do cementové malty, hloubky kotvení přes 200 do 400 mm, průměru přes 10 do 16 mm</t>
  </si>
  <si>
    <t>-1694987962</t>
  </si>
  <si>
    <t>https://podminky.urs.cz/item/CS_URS_2023_02/985564124</t>
  </si>
  <si>
    <t>příloha  2.4.3</t>
  </si>
  <si>
    <t>"pod ložiska" 276+48</t>
  </si>
  <si>
    <t>88</t>
  </si>
  <si>
    <t>985564125</t>
  </si>
  <si>
    <t>Kotvičky pro výztuž stříkaného betonu z betonářské oceli do cementové malty, hloubky kotvení přes 200 do 400 mm, průměru přes 16 do 20 mm</t>
  </si>
  <si>
    <t>2097455466</t>
  </si>
  <si>
    <t>https://podminky.urs.cz/item/CS_URS_2023_02/985564125</t>
  </si>
  <si>
    <t>"křídla" 2*2*38</t>
  </si>
  <si>
    <t>89</t>
  </si>
  <si>
    <t>R_94</t>
  </si>
  <si>
    <t>Provizorní bárky</t>
  </si>
  <si>
    <t>1742019464</t>
  </si>
  <si>
    <t>P</t>
  </si>
  <si>
    <t>Poznámka k položce:_x000D_
Položka zahrnuje montáž a demontáž provizorních podpůrných konstrukcí, vč. případné úpravy terénu a zapanelování pod stojkami.</t>
  </si>
  <si>
    <t>2*1,3*7,3*2,6+2*3,3*13,3*14,3+2*(3,3*11,3+1,3*2,0)*14,3</t>
  </si>
  <si>
    <t>997</t>
  </si>
  <si>
    <t>Přesun sutě</t>
  </si>
  <si>
    <t>90</t>
  </si>
  <si>
    <t>997013602</t>
  </si>
  <si>
    <t>Poplatek za uložení stavebního odpadu na skládce (skládkovné) z armovaného betonu zatříděného do Katalogu odpadů pod kódem 17 01 01</t>
  </si>
  <si>
    <t>-892951131</t>
  </si>
  <si>
    <t>https://podminky.urs.cz/item/CS_URS_2023_02/997013602</t>
  </si>
  <si>
    <t>91</t>
  </si>
  <si>
    <t>997013645</t>
  </si>
  <si>
    <t>Poplatek za uložení stavebního odpadu na skládce (skládkovné) asfaltového bez obsahu dehtu zatříděného do Katalogu odpadů pod kódem 17 03 02</t>
  </si>
  <si>
    <t>-215210244</t>
  </si>
  <si>
    <t>https://podminky.urs.cz/item/CS_URS_2023_02/997013645</t>
  </si>
  <si>
    <t>"stará isolace , předpoklad 50%" (399,007+20,52)*0,007*0,5</t>
  </si>
  <si>
    <t>92</t>
  </si>
  <si>
    <t>997013655</t>
  </si>
  <si>
    <t>Poplatek za uložení stavebního odpadu na skládce (skládkovné) zeminy a kamení zatříděného do Katalogu odpadů pod kódem 17 05 04</t>
  </si>
  <si>
    <t>1841870896</t>
  </si>
  <si>
    <t>https://podminky.urs.cz/item/CS_URS_2023_02/997013655</t>
  </si>
  <si>
    <t>(145,254-12,666)*1,8</t>
  </si>
  <si>
    <t>93</t>
  </si>
  <si>
    <t>997013811</t>
  </si>
  <si>
    <t>Poplatek za uložení stavebního odpadu na skládce (skládkovné) dřevěného zatříděného do Katalogu odpadů pod kódem 17 02 01</t>
  </si>
  <si>
    <t>2058724360</t>
  </si>
  <si>
    <t>https://podminky.urs.cz/item/CS_URS_2023_02/997013811</t>
  </si>
  <si>
    <t>likvidace dřevěného bednění, předpoklad 50% , hmotnost 4,2kg/m2</t>
  </si>
  <si>
    <t>(79,049+72,780+5,304)*0,0042*0,5</t>
  </si>
  <si>
    <t>94</t>
  </si>
  <si>
    <t>997013847</t>
  </si>
  <si>
    <t>Poplatek za uložení stavebního odpadu na skládce (skládkovné) asfaltového s obsahem dehtu zatříděného do Katalogu odpadů pod kódem 17 03 01</t>
  </si>
  <si>
    <t>-156969738</t>
  </si>
  <si>
    <t>https://podminky.urs.cz/item/CS_URS_2023_02/997013847</t>
  </si>
  <si>
    <t>95</t>
  </si>
  <si>
    <t>997211511</t>
  </si>
  <si>
    <t>Vodorovná doprava suti nebo vybouraných hmot suti se složením a hrubým urovnáním, na vzdálenost do 1 km</t>
  </si>
  <si>
    <t>-1439666240</t>
  </si>
  <si>
    <t>https://podminky.urs.cz/item/CS_URS_2023_02/997211511</t>
  </si>
  <si>
    <t>"železobeton" 22,469*2,5</t>
  </si>
  <si>
    <t>"ocelové prvky" 4,24775</t>
  </si>
  <si>
    <t>"zábradlí" 7,826</t>
  </si>
  <si>
    <t>96</t>
  </si>
  <si>
    <t>997211519</t>
  </si>
  <si>
    <t>Vodorovná doprava suti nebo vybouraných hmot suti se složením a hrubým urovnáním, na vzdálenost Příplatek k ceně za každý další i započatý 1 km přes 1 km</t>
  </si>
  <si>
    <t>-228517018</t>
  </si>
  <si>
    <t>https://podminky.urs.cz/item/CS_URS_2023_02/997211519</t>
  </si>
  <si>
    <t>"železobeton" 22,469*2,5*19</t>
  </si>
  <si>
    <t>"zábradlí" 7,826*19</t>
  </si>
  <si>
    <t>97</t>
  </si>
  <si>
    <t>997211611</t>
  </si>
  <si>
    <t>Nakládání suti nebo vybouraných hmot na dopravní prostředky pro vodorovnou dopravu suti</t>
  </si>
  <si>
    <t>-732407927</t>
  </si>
  <si>
    <t>https://podminky.urs.cz/item/CS_URS_2023_02/997211611</t>
  </si>
  <si>
    <t>998</t>
  </si>
  <si>
    <t>Přesun hmot</t>
  </si>
  <si>
    <t>98</t>
  </si>
  <si>
    <t>998212111</t>
  </si>
  <si>
    <t>Přesun hmot pro mosty zděné, betonové monolitické, spřažené ocelobetonové nebo kovové vodorovná dopravní vzdálenost do 100 m výška mostu do 20 m</t>
  </si>
  <si>
    <t>-1850417989</t>
  </si>
  <si>
    <t>https://podminky.urs.cz/item/CS_URS_2023_02/998212111</t>
  </si>
  <si>
    <t>PSV</t>
  </si>
  <si>
    <t>Práce a dodávky PSV</t>
  </si>
  <si>
    <t>711</t>
  </si>
  <si>
    <t>Izolace proti vodě, vlhkosti a plynům</t>
  </si>
  <si>
    <t>99</t>
  </si>
  <si>
    <t>711111001</t>
  </si>
  <si>
    <t>Provedení izolace proti zemní vlhkosti natěradly a tmely za studena na ploše vodorovné V nátěrem penetračním</t>
  </si>
  <si>
    <t>21740792</t>
  </si>
  <si>
    <t>https://podminky.urs.cz/item/CS_URS_2023_02/711111001</t>
  </si>
  <si>
    <t>SVI typ 2 a 3</t>
  </si>
  <si>
    <t>nové opěrné zdi dl. 6,0m</t>
  </si>
  <si>
    <t>"díl A" 6,0*1,88</t>
  </si>
  <si>
    <t>"díl B" 6,0*1,28</t>
  </si>
  <si>
    <t>"díl C,D" 6,0*1,28*2</t>
  </si>
  <si>
    <t>rub O1 - spádový beton</t>
  </si>
  <si>
    <t xml:space="preserve">(0,8+3,65)*5,85 </t>
  </si>
  <si>
    <t>rub O2 -spádový beton</t>
  </si>
  <si>
    <t>(0,8+3,65)*5,85</t>
  </si>
  <si>
    <t>100</t>
  </si>
  <si>
    <t>711112001</t>
  </si>
  <si>
    <t>Provedení izolace proti zemní vlhkosti natěradly a tmely za studena na ploše svislé S nátěrem penetračním</t>
  </si>
  <si>
    <t>224248653</t>
  </si>
  <si>
    <t>https://podminky.urs.cz/item/CS_URS_2023_02/711112001</t>
  </si>
  <si>
    <t>nové opěrné zdi dl. 6,0m - čela</t>
  </si>
  <si>
    <t>"díl A"2,2*(0,4+0,45)/2+0,585*0,3+0,25*0,4</t>
  </si>
  <si>
    <t>"díl B"1,6*(0,3+0,45)/2+0,585*0,3+0,25*0,4</t>
  </si>
  <si>
    <t>"díl C+D"(1,6*(0,3+0,45)/2+0,285*0,3+0,25*0,4)*2</t>
  </si>
  <si>
    <t>nové opěrné zdi dl. 6,0m - rub</t>
  </si>
  <si>
    <t>"díl A"6,0*(0,4+(0,605+0,905)/2)+0,9*0,905</t>
  </si>
  <si>
    <t>"díl B"6,0*(0,3+(0,605+0,905)/2)+0,9*0,906</t>
  </si>
  <si>
    <t>"díl C+D"(6,0*(0,3+(0,305+0,605)/2)+0,9*0,605)*2</t>
  </si>
  <si>
    <t>nové opěrné zdi dl. 6,0m - líc</t>
  </si>
  <si>
    <t>"díl A"6,0*(1,055+1,335)/2+0,9*0,45</t>
  </si>
  <si>
    <t>"díl B"6,0*(1,055+1,335)/2+0,9*0,45</t>
  </si>
  <si>
    <t>"díl C+D"(6,0*(0,755+1,035)/2)*2+ 0,9*0,45*2</t>
  </si>
  <si>
    <t>rub O1</t>
  </si>
  <si>
    <t>(2,96+2*(4,45-0,8))*1,0</t>
  </si>
  <si>
    <t>rub O2</t>
  </si>
  <si>
    <t>101</t>
  </si>
  <si>
    <t>11163150</t>
  </si>
  <si>
    <t>lak penetrační asfaltový</t>
  </si>
  <si>
    <t>-1786038890</t>
  </si>
  <si>
    <t>Poznámka k položce:_x000D_
Spotřeba 0,3-0,4kg/m2</t>
  </si>
  <si>
    <t>spotřeba 350g/m2</t>
  </si>
  <si>
    <t>(454,935+75,916-30,357)*0,00035</t>
  </si>
  <si>
    <t>102</t>
  </si>
  <si>
    <t>711112011</t>
  </si>
  <si>
    <t>Provedení izolace proti zemní vlhkosti natěradly a tmely za studena na ploše svislé S nátěrem suspensí asfaltovou</t>
  </si>
  <si>
    <t>1460426897</t>
  </si>
  <si>
    <t>https://podminky.urs.cz/item/CS_URS_2023_02/711112011</t>
  </si>
  <si>
    <t>SVI typ 3</t>
  </si>
  <si>
    <t>"2 vrstvy" 2*30,357</t>
  </si>
  <si>
    <t>103</t>
  </si>
  <si>
    <t>11163152</t>
  </si>
  <si>
    <t>lak hydroizolační asfaltový</t>
  </si>
  <si>
    <t>-372538908</t>
  </si>
  <si>
    <t>spotřeba 410g/m2</t>
  </si>
  <si>
    <t>30,357*2*0,00041</t>
  </si>
  <si>
    <t>104</t>
  </si>
  <si>
    <t>711131811</t>
  </si>
  <si>
    <t>Odstranění izolace proti zemní vlhkosti na ploše vodorovné V</t>
  </si>
  <si>
    <t>-330102669</t>
  </si>
  <si>
    <t>https://podminky.urs.cz/item/CS_URS_2023_02/711131811</t>
  </si>
  <si>
    <t>(0,8+3,65)*5,85-3,65*2,96</t>
  </si>
  <si>
    <t>105</t>
  </si>
  <si>
    <t>711131821</t>
  </si>
  <si>
    <t>Odstranění izolace proti zemní vlhkosti na ploše svislé S</t>
  </si>
  <si>
    <t>1362855790</t>
  </si>
  <si>
    <t>https://podminky.urs.cz/item/CS_URS_2023_02/711131821</t>
  </si>
  <si>
    <t>106</t>
  </si>
  <si>
    <t>711141559</t>
  </si>
  <si>
    <t>Provedení izolace proti zemní vlhkosti pásy přitavením NAIP na ploše vodorovné V</t>
  </si>
  <si>
    <t>1937528495</t>
  </si>
  <si>
    <t>https://podminky.urs.cz/item/CS_URS_2023_02/711141559</t>
  </si>
  <si>
    <t>SVI typ 2</t>
  </si>
  <si>
    <t>107</t>
  </si>
  <si>
    <t>711142559</t>
  </si>
  <si>
    <t>Provedení izolace proti zemní vlhkosti pásy přitavením NAIP na ploše svislé S</t>
  </si>
  <si>
    <t>1959800589</t>
  </si>
  <si>
    <t>https://podminky.urs.cz/item/CS_URS_2023_02/711142559</t>
  </si>
  <si>
    <t>108</t>
  </si>
  <si>
    <t>24617152_R</t>
  </si>
  <si>
    <t>pás těžký asfaltový, modifikovaný, schválený systém SŽ</t>
  </si>
  <si>
    <t>1224628716</t>
  </si>
  <si>
    <t>koeficient množství 1,1</t>
  </si>
  <si>
    <t>(454,935+75,916-30,357)*1,1</t>
  </si>
  <si>
    <t>109</t>
  </si>
  <si>
    <t>711491172</t>
  </si>
  <si>
    <t>Provedení doplňků izolace proti vodě textilií na ploše vodorovné V vrstva ochranná</t>
  </si>
  <si>
    <t>-1936367502</t>
  </si>
  <si>
    <t>https://podminky.urs.cz/item/CS_URS_2023_02/711491172</t>
  </si>
  <si>
    <t xml:space="preserve">SVI typ 2 </t>
  </si>
  <si>
    <t>110</t>
  </si>
  <si>
    <t>711491172-R</t>
  </si>
  <si>
    <t>Provedení doplňků izolace proti vodě folií na ploše vodorovné V vrstva ochranná</t>
  </si>
  <si>
    <t>458485417</t>
  </si>
  <si>
    <t>111</t>
  </si>
  <si>
    <t>28329042</t>
  </si>
  <si>
    <t>fólie PE separační či ochranná tl 0,2mm</t>
  </si>
  <si>
    <t>774167176</t>
  </si>
  <si>
    <t>"koeficient množství = 1,1" 399,007*1,1</t>
  </si>
  <si>
    <t>112</t>
  </si>
  <si>
    <t>711491177</t>
  </si>
  <si>
    <t>Provedení doplňků izolace proti vodě textilií připevnění izolace nerezovou lištou</t>
  </si>
  <si>
    <t>-539600287</t>
  </si>
  <si>
    <t>https://podminky.urs.cz/item/CS_URS_2023_02/711491177</t>
  </si>
  <si>
    <t>Upevnění svislé izolace pod římsou</t>
  </si>
  <si>
    <t>"díl A" 6,0</t>
  </si>
  <si>
    <t>"díl B" 6,0</t>
  </si>
  <si>
    <t>"díl C,D" 6,0*2</t>
  </si>
  <si>
    <t>(0,8+3,65)*2</t>
  </si>
  <si>
    <t>"NK-18, 2x" 18,0*2*2</t>
  </si>
  <si>
    <t>"NK-27, 1x" 27,0*2</t>
  </si>
  <si>
    <t>113</t>
  </si>
  <si>
    <t>59030055_R</t>
  </si>
  <si>
    <t>vrut nerezový se šestihrannou hlavou 8x60mm, včetně hmoždinky</t>
  </si>
  <si>
    <t>-159683718</t>
  </si>
  <si>
    <t xml:space="preserve">"vzdálenost kotvících prvků max. 300mm, </t>
  </si>
  <si>
    <t>"opěrné zdi - A,BC,D" (6,0/0,3+1)*4</t>
  </si>
  <si>
    <t>"rub O1, (4,45)/0,3+1=15,8" 2*16</t>
  </si>
  <si>
    <t>"rub O2, " 2*16</t>
  </si>
  <si>
    <t>"NK-18, 2x, 18,0/0,3+1=61" 61*2*2</t>
  </si>
  <si>
    <t>"NK-27, 1x, 27,0/0,3+1=91" 91*2</t>
  </si>
  <si>
    <t>114</t>
  </si>
  <si>
    <t>RMAT0001</t>
  </si>
  <si>
    <t>lišta nerezová 4/40, jakost W-Nr. 1.4301</t>
  </si>
  <si>
    <t>-1494857641</t>
  </si>
  <si>
    <t>koeficient prořezu 1,05, hmotnost 1,26kg/m</t>
  </si>
  <si>
    <t>167,8*1,05</t>
  </si>
  <si>
    <t>115</t>
  </si>
  <si>
    <t>711491272</t>
  </si>
  <si>
    <t>Provedení doplňků izolace proti vodě textilií na ploše svislé S vrstva ochranná</t>
  </si>
  <si>
    <t>-339740731</t>
  </si>
  <si>
    <t>https://podminky.urs.cz/item/CS_URS_2023_02/711491272</t>
  </si>
  <si>
    <t>116</t>
  </si>
  <si>
    <t>69311068</t>
  </si>
  <si>
    <t>geotextilie netkaná separační, ochranná, filtrační, drenážní PP 300g/m2</t>
  </si>
  <si>
    <t>-101877863</t>
  </si>
  <si>
    <t>"koeficient množství  1,1" 399,007*1,1</t>
  </si>
  <si>
    <t>117</t>
  </si>
  <si>
    <t>69311086</t>
  </si>
  <si>
    <t>geotextilie netkaná separační, ochranná, filtrační, drenážní PP 1000g/m2</t>
  </si>
  <si>
    <t>714669539</t>
  </si>
  <si>
    <t>"vodorovná SVI"</t>
  </si>
  <si>
    <t>"díl A" 6,0*1,88*1,1</t>
  </si>
  <si>
    <t>"díl B" 6,0*1,28*1,1</t>
  </si>
  <si>
    <t>"díl C,D" 6,0*1,28*2*1,1</t>
  </si>
  <si>
    <t>3,65*2,96 *1,1</t>
  </si>
  <si>
    <t>3,65*2,96*1,1</t>
  </si>
  <si>
    <t>"svislá SVI, koeficient množství 1,1" 45,559*1,1</t>
  </si>
  <si>
    <t>118</t>
  </si>
  <si>
    <t>998711103</t>
  </si>
  <si>
    <t>Přesun hmot pro izolace proti vodě, vlhkosti a plynům stanovený z hmotnosti přesunovaného materiálu vodorovná dopravní vzdálenost do 50 m v objektech výšky přes 12 do 60 m</t>
  </si>
  <si>
    <t>2016793344</t>
  </si>
  <si>
    <t>https://podminky.urs.cz/item/CS_URS_2023_02/998711103</t>
  </si>
  <si>
    <t>119</t>
  </si>
  <si>
    <t>998711192</t>
  </si>
  <si>
    <t>Přesun hmot pro izolace proti vodě, vlhkosti a plynům stanovený z hmotnosti přesunovaného materiálu Příplatek k cenám za zvětšený přesun přes vymezenou největší dopravní vzdálenost do 100 m</t>
  </si>
  <si>
    <t>-886475237</t>
  </si>
  <si>
    <t>https://podminky.urs.cz/item/CS_URS_2023_02/998711192</t>
  </si>
  <si>
    <t>120</t>
  </si>
  <si>
    <t>R2_711</t>
  </si>
  <si>
    <t>PVC profil pro překrytí dilatační spáry (vč. lepidla a penetrace) - dodávka a montáž</t>
  </si>
  <si>
    <t>907754552</t>
  </si>
  <si>
    <t>spáry mezi jednotlivými konzolovými prefabrikáty (11+16+11)*2=78</t>
  </si>
  <si>
    <t>1,02*78</t>
  </si>
  <si>
    <t>767</t>
  </si>
  <si>
    <t>Konstrukce zámečnické</t>
  </si>
  <si>
    <t>121</t>
  </si>
  <si>
    <t>767190116</t>
  </si>
  <si>
    <t>Montáž oplechování a lemování ocelových konstrukcí stěn a střech z ocelových plechů, rš přes 330 do 400 mm</t>
  </si>
  <si>
    <t>1163284003</t>
  </si>
  <si>
    <t>https://podminky.urs.cz/item/CS_URS_2023_02/767190116</t>
  </si>
  <si>
    <t>"NK 1" 2*18,0</t>
  </si>
  <si>
    <t>"NK 2" 2*27,0</t>
  </si>
  <si>
    <t>"NK 3" 2*18,0</t>
  </si>
  <si>
    <t>122</t>
  </si>
  <si>
    <t>13756624</t>
  </si>
  <si>
    <t>plech nerezový tl 0,8mm tabule</t>
  </si>
  <si>
    <t>1969435955</t>
  </si>
  <si>
    <t>"NK 1" 2*0,38*18,0*1,05*6,4/1000</t>
  </si>
  <si>
    <t>"NK 2" 2*0,38*27,0*1,05*6,4/1000</t>
  </si>
  <si>
    <t>"NK 3" 2*0,38*18,0*1,05*6,4/1000</t>
  </si>
  <si>
    <t>123</t>
  </si>
  <si>
    <t>767591001</t>
  </si>
  <si>
    <t>Montáž výrobků z kompozitů podlah nebo podest z pochůzných litých roštů hmotnosti do 15 kg/m2</t>
  </si>
  <si>
    <t>-1499066197</t>
  </si>
  <si>
    <t>https://podminky.urs.cz/item/CS_URS_2023_02/767591001</t>
  </si>
  <si>
    <t xml:space="preserve">výplň zábradlí na NK2 (příloha 2.4.1), </t>
  </si>
  <si>
    <t>0,93*0,57*48</t>
  </si>
  <si>
    <t>0,42*0,57*10</t>
  </si>
  <si>
    <t>124</t>
  </si>
  <si>
    <t>R_767591_M</t>
  </si>
  <si>
    <t>Kompozitový rošt FRP výška 25mm, mřížka 30*30mm, váha 11kg/m2</t>
  </si>
  <si>
    <t>1478723617</t>
  </si>
  <si>
    <t>výplň zábradlí na NK2 (příloha 2.4.1), prořez 10%</t>
  </si>
  <si>
    <t>0,93*0,57*48*1,1</t>
  </si>
  <si>
    <t>0,42*0,57*10*1,1</t>
  </si>
  <si>
    <t>125</t>
  </si>
  <si>
    <t>767591021</t>
  </si>
  <si>
    <t>Montáž výrobků z kompozitů podlah nebo podest Příplatek k cenám za zkrácení a úpravu roštu</t>
  </si>
  <si>
    <t>-429957127</t>
  </si>
  <si>
    <t>https://podminky.urs.cz/item/CS_URS_2023_02/767591021</t>
  </si>
  <si>
    <t>(0,93+0,57)*48</t>
  </si>
  <si>
    <t>(0,42+0,57)*10</t>
  </si>
  <si>
    <t>126</t>
  </si>
  <si>
    <t>998767102</t>
  </si>
  <si>
    <t>Přesun hmot pro zámečnické konstrukce stanovený z hmotnosti přesunovaného materiálu vodorovná dopravní vzdálenost do 50 m v objektech výšky přes 6 do 12 m</t>
  </si>
  <si>
    <t>-709015581</t>
  </si>
  <si>
    <t>https://podminky.urs.cz/item/CS_URS_2023_02/998767102</t>
  </si>
  <si>
    <t>789</t>
  </si>
  <si>
    <t>Povrchové úpravy ocelových konstrukcí a technologických zařízení</t>
  </si>
  <si>
    <t>127</t>
  </si>
  <si>
    <t>628613611</t>
  </si>
  <si>
    <t>Žárové zinkování ponorem dílů ocelových konstrukcí mostů hmotnosti dílců do 100 kg</t>
  </si>
  <si>
    <t>-973685893</t>
  </si>
  <si>
    <t>https://podminky.urs.cz/item/CS_URS_2023_02/628613611</t>
  </si>
  <si>
    <t>zábradlí na NK1+NK2+NK3, křídlech a přechod zídkách (viz příloha  2.4.1, 2.4.2)</t>
  </si>
  <si>
    <t>"sloupky" 1,312/1,05*1000</t>
  </si>
  <si>
    <t>"madla"(1,130+0,806)/1,05*1000</t>
  </si>
  <si>
    <t>"patní plechy" (0,473+0,240)/1,05*1000</t>
  </si>
  <si>
    <t>128</t>
  </si>
  <si>
    <t>789212122_R</t>
  </si>
  <si>
    <t>Provedení úpravy povrchu mořením v kyselině</t>
  </si>
  <si>
    <t>-985680274</t>
  </si>
  <si>
    <t>129</t>
  </si>
  <si>
    <t>789212122</t>
  </si>
  <si>
    <t>Provedení otryskání povrchů zařízení suché abrazivní tryskání, s povrchem členitým stupeň zarezavění B, stupeň přípravy Sa 2½</t>
  </si>
  <si>
    <t>-2054510380</t>
  </si>
  <si>
    <t>https://podminky.urs.cz/item/CS_URS_2023_02/789212122</t>
  </si>
  <si>
    <t>pojistné úhelníky + podložky pod PÚ, ONS 14, tl. 280</t>
  </si>
  <si>
    <t>101,872</t>
  </si>
  <si>
    <t>130</t>
  </si>
  <si>
    <t>24613582_R</t>
  </si>
  <si>
    <t>hmota nátěrová ONS 14, tl 280</t>
  </si>
  <si>
    <t>-1072635531</t>
  </si>
  <si>
    <t>Poznámka k položce:_x000D_
Poznámka k položce: Nátěrové hmoty, spotřeba 0,35 kg/m2</t>
  </si>
  <si>
    <t>"spotřeba 0,35kg/m2" (98,128*4+40,749)*0,35</t>
  </si>
  <si>
    <t>131</t>
  </si>
  <si>
    <t>42118101_R</t>
  </si>
  <si>
    <t>materiál tryskací TRYMAT</t>
  </si>
  <si>
    <t>-1580172759</t>
  </si>
  <si>
    <t>"příprava pro ONS 14, Sa 2 1/2, spotřeba 40kg/m2" 101,872*0,04</t>
  </si>
  <si>
    <t>Sweeping (pro zdrsnění zábradlí opatřeného zink.ponorem,  15kg/m2)</t>
  </si>
  <si>
    <t>"zábradlí , ONS 91" 166,403*0,015</t>
  </si>
  <si>
    <t>132</t>
  </si>
  <si>
    <t>24613582_R1</t>
  </si>
  <si>
    <t>hmota nátěrová ONS 91, tl 160</t>
  </si>
  <si>
    <t>-458393218</t>
  </si>
  <si>
    <t>Poznámka k položce:_x000D_
Poznámka k položce: Nátěrové hmoty, spotřeba 0,4 kg/m2</t>
  </si>
  <si>
    <t>"spotřeba 0,35kg/m2" (166,403+66,561)*0,35</t>
  </si>
  <si>
    <t>133</t>
  </si>
  <si>
    <t>789212123</t>
  </si>
  <si>
    <t>Provedení otryskání povrchů zařízení suché abrazivní tryskání, s povrchem členitým stupeň zarezavění B, stupeň přípravy Sa 2</t>
  </si>
  <si>
    <t>-1227268424</t>
  </si>
  <si>
    <t>https://podminky.urs.cz/item/CS_URS_2023_02/789212123</t>
  </si>
  <si>
    <t>Sweeping (nové zábradlí )</t>
  </si>
  <si>
    <t>166,403</t>
  </si>
  <si>
    <t>134</t>
  </si>
  <si>
    <t>789322111</t>
  </si>
  <si>
    <t>Zhotovení nátěru ocelových konstrukcí třídy II jednosložkového základního, tloušťky do 80 μm</t>
  </si>
  <si>
    <t>-1773442059</t>
  </si>
  <si>
    <t>https://podminky.urs.cz/item/CS_URS_2023_02/789322111</t>
  </si>
  <si>
    <t>Poznámka k položce:_x000D_
Poznámka k položce: Základní nátěr</t>
  </si>
  <si>
    <t>ONS 91 - zábradlí na NK1+NK2+NK3, křídlech a přechod zídkách (viz příloha  2.4.1, 2.4.2)</t>
  </si>
  <si>
    <t>"sloupky, nat. obvod 0,27m"</t>
  </si>
  <si>
    <t>28*1,045*0,27</t>
  </si>
  <si>
    <t>140*1,05*0,27</t>
  </si>
  <si>
    <t>"madla, nat obvod 0,24m"</t>
  </si>
  <si>
    <t>4*(4,505+5,960)*0,24</t>
  </si>
  <si>
    <t>(16*4,47+8*4,51+2*4,625+2*4,665)*0,24</t>
  </si>
  <si>
    <t>"madla, nat obvod 0,20m"</t>
  </si>
  <si>
    <t>8*(5,96+4,505)*0,2</t>
  </si>
  <si>
    <t>(32*4,47+16*4,51+4*4,625+4*4,665)*0,2</t>
  </si>
  <si>
    <t>"patní plechy, nat.obvod 0,36m"</t>
  </si>
  <si>
    <t>140*0,16*0,36</t>
  </si>
  <si>
    <t>"patní plechy, nat.obvod 0,44m"</t>
  </si>
  <si>
    <t>28*0,260*0,44</t>
  </si>
  <si>
    <t>ONS 14 (pojistné úhelníky+ podložky pod PÚ, příloha 2.4.7 - VPS pražce)</t>
  </si>
  <si>
    <t>"PÚ, 150*100*12, nat. obvod 0,50m " (10,554+18,072+27,107+17,823+10,116)*2*0,50</t>
  </si>
  <si>
    <t>"podložky pod PÚ, 100*200*20, nat plocha 0,052m2/ks" 0,052*2*175</t>
  </si>
  <si>
    <t>135</t>
  </si>
  <si>
    <t>789322115</t>
  </si>
  <si>
    <t>Zhotovení nátěru ocelových konstrukcí třídy II jednosložkového mezivrstvy, tloušťky do 40 μm</t>
  </si>
  <si>
    <t>252500831</t>
  </si>
  <si>
    <t>https://podminky.urs.cz/item/CS_URS_2023_02/789322115</t>
  </si>
  <si>
    <t>"ONS 14" 101,872</t>
  </si>
  <si>
    <t>136</t>
  </si>
  <si>
    <t>789322116</t>
  </si>
  <si>
    <t>Zhotovení nátěru ocelových konstrukcí třídy II jednosložkového mezivrstvy, tloušťky do 80 μm</t>
  </si>
  <si>
    <t>400730479</t>
  </si>
  <si>
    <t>https://podminky.urs.cz/item/CS_URS_2023_02/789322116</t>
  </si>
  <si>
    <t>Poznámka k položce:_x000D_
Poznámka k položce: mezivrstva x 2</t>
  </si>
  <si>
    <t>137</t>
  </si>
  <si>
    <t>789322221</t>
  </si>
  <si>
    <t>Zhotovení nátěru ocelových konstrukcí třídy II dvousložkového krycího (vrchního), tloušťky do 80 μm</t>
  </si>
  <si>
    <t>-2082047188</t>
  </si>
  <si>
    <t>https://podminky.urs.cz/item/CS_URS_2023_02/789322221</t>
  </si>
  <si>
    <t>Poznámka k položce:_x000D_
Poznámka k položce: Vrchní nátěr</t>
  </si>
  <si>
    <t>"ONS 91"166,403</t>
  </si>
  <si>
    <t>138</t>
  </si>
  <si>
    <t>789351240</t>
  </si>
  <si>
    <t>Zhotovení nátěrů pásových korozně namáhaných míst (svary, hrany, kouty, šroubové spoje, apod.) tloušťky 50 μm ocelových konstrukcí třídy II dvousložkových</t>
  </si>
  <si>
    <t>-1236193825</t>
  </si>
  <si>
    <t>https://podminky.urs.cz/item/CS_URS_2023_02/789351240</t>
  </si>
  <si>
    <t>Poznámka k položce:_x000D_
Poznámka k položce: pásové nátěry, předpoklad 40% plochy</t>
  </si>
  <si>
    <t>40% z celkové nátěrové plochy</t>
  </si>
  <si>
    <t>"ONS 14" 101,872*0,4</t>
  </si>
  <si>
    <t>"ONS 91" 166,403*0,4</t>
  </si>
  <si>
    <t>139</t>
  </si>
  <si>
    <t>998781101</t>
  </si>
  <si>
    <t>Přesun hmot pro obklady keramické stanovený z hmotnosti přesunovaného materiálu vodorovná dopravní vzdálenost do 50 m v objektech výšky do 6 m</t>
  </si>
  <si>
    <t>-903277840</t>
  </si>
  <si>
    <t>https://podminky.urs.cz/item/CS_URS_2023_02/998781101</t>
  </si>
  <si>
    <t>HZS</t>
  </si>
  <si>
    <t>Hodinové zúčtovací sazby</t>
  </si>
  <si>
    <t>140</t>
  </si>
  <si>
    <t>HZS1442</t>
  </si>
  <si>
    <t>Hodinové zúčtovací sazby profesí HSV provádění konstrukcí inženýrských a dopravních staveb svářeč kvalifikovaný</t>
  </si>
  <si>
    <t>hod</t>
  </si>
  <si>
    <t>-1107094516</t>
  </si>
  <si>
    <t>https://podminky.urs.cz/item/CS_URS_2023_02/HZS1442</t>
  </si>
  <si>
    <t>zavaření stávajících otvorů pro vrtule na stávajících PÚ, 4 otvory/pražec, 30min/pražec</t>
  </si>
  <si>
    <t>139*0,5</t>
  </si>
  <si>
    <t>SO 03 - Most v km 62,478</t>
  </si>
  <si>
    <t>111211201</t>
  </si>
  <si>
    <t>Odstranění křovin a stromů s odstraněním kořenů ručně průměru kmene do 100 mm jakékoliv plochy v rovině nebo ve svahu o sklonu přes 1:5</t>
  </si>
  <si>
    <t>1019925049</t>
  </si>
  <si>
    <t>https://podminky.urs.cz/item/CS_URS_2023_02/111211201</t>
  </si>
  <si>
    <t>Za ruby křídel</t>
  </si>
  <si>
    <t>160+140+112+110</t>
  </si>
  <si>
    <t>V lících křídel</t>
  </si>
  <si>
    <t>(20+26+12+16)*1,2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</si>
  <si>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</si>
  <si>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</si>
  <si>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282218208</t>
  </si>
  <si>
    <t>https://podminky.urs.cz/item/CS_URS_2023_02/119001421</t>
  </si>
  <si>
    <t>Dočasné vyvěšení kabelové trasy vlevo trati na lešení a na pomocné</t>
  </si>
  <si>
    <t>nosníky přes výkopy pro výkopy v předpolích mostu</t>
  </si>
  <si>
    <t>122251101</t>
  </si>
  <si>
    <t>Odkopávky a prokopávky nezapažené strojně v hornině třídy těžitelnosti I skupiny 3 do 20 m3</t>
  </si>
  <si>
    <t>2017837119</t>
  </si>
  <si>
    <t>https://podminky.urs.cz/item/CS_URS_2023_02/122251101</t>
  </si>
  <si>
    <t>Výkop za ruby opěr</t>
  </si>
  <si>
    <t>0,4*9,0*5,0*2</t>
  </si>
  <si>
    <t>5,1*2,7*0,9*2+3,6*2,7*0,9*2</t>
  </si>
  <si>
    <t>Odkop svahů tělesa pro kamennou dlažbu</t>
  </si>
  <si>
    <t>(64+116+45+90+12)*1,2*0,3</t>
  </si>
  <si>
    <t>131213702</t>
  </si>
  <si>
    <t>Hloubení nezapažených jam ručně s urovnáním dna do předepsaného profilu a spádu v hornině třídy těžitelnosti I skupiny 3 nesoudržných</t>
  </si>
  <si>
    <t>-756834297</t>
  </si>
  <si>
    <t>https://podminky.urs.cz/item/CS_URS_2023_02/131213702</t>
  </si>
  <si>
    <t>Výkop pro vsakovací jímkuy</t>
  </si>
  <si>
    <t>1,6*1,6*1,4</t>
  </si>
  <si>
    <t>132112132</t>
  </si>
  <si>
    <t>Hloubení nezapažených rýh šířky do 800 mm ručně s urovnáním dna do předepsaného profilu a spádu v hornině třídy těžitelnosti I skupiny 1 a 2 nesoudržných</t>
  </si>
  <si>
    <t>819821894</t>
  </si>
  <si>
    <t>https://podminky.urs.cz/item/CS_URS_2023_02/132112132</t>
  </si>
  <si>
    <t>Výkop rýh kolem konstrukcí pro sanační práce</t>
  </si>
  <si>
    <t>0,6*0,6*(10,5+12,0+6,0+27,5+23+18,0+19+6+29+21)</t>
  </si>
  <si>
    <t>153111111</t>
  </si>
  <si>
    <t>Úprava ocelových štětovnic pro štětové stěny řezání z terénu, štětovnic na skládce příčné</t>
  </si>
  <si>
    <t>2046473193</t>
  </si>
  <si>
    <t>https://podminky.urs.cz/item/CS_URS_2023_02/153111111</t>
  </si>
  <si>
    <t>Viz příl. 2.17</t>
  </si>
  <si>
    <t>(2,4+34,7+3,9)/0,45</t>
  </si>
  <si>
    <t>153112111</t>
  </si>
  <si>
    <t>Zřízení beraněných stěn z ocelových štětovnic z terénu nastražení štětovnic ve standardních podmínkách, délky do 10 m</t>
  </si>
  <si>
    <t>676471212</t>
  </si>
  <si>
    <t>https://podminky.urs.cz/item/CS_URS_2023_02/153112111</t>
  </si>
  <si>
    <t>(2,4+34,7+3,9)*2,0</t>
  </si>
  <si>
    <t>153112121</t>
  </si>
  <si>
    <t>Zřízení beraněných stěn z ocelových štětovnic z terénu zaberanění štětovnic ve standardních podmínkách, délky do 4 m</t>
  </si>
  <si>
    <t>52904528</t>
  </si>
  <si>
    <t>https://podminky.urs.cz/item/CS_URS_2023_02/153112121</t>
  </si>
  <si>
    <t>Viz příl.2.17</t>
  </si>
  <si>
    <t>(2,4+34,7+3,9)*2</t>
  </si>
  <si>
    <t>153112_M1</t>
  </si>
  <si>
    <t>Dodávka štětovnic (2x obrat)</t>
  </si>
  <si>
    <t>50220231</t>
  </si>
  <si>
    <t>Viz příl. 2.17 a TZ</t>
  </si>
  <si>
    <t>(2,4+34,7+3,9)*2*0,156*0,5</t>
  </si>
  <si>
    <t>153113111</t>
  </si>
  <si>
    <t>Vytažení stěn z ocelových štětovnic zaberaněných z terénu délky do 12 m ve standardních podmínkách, zaberaněných na hloubku do 4 m</t>
  </si>
  <si>
    <t>-964341491</t>
  </si>
  <si>
    <t>https://podminky.urs.cz/item/CS_URS_2023_02/153113111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</si>
  <si>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</si>
  <si>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</si>
  <si>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-1962340357</t>
  </si>
  <si>
    <t>https://podminky.urs.cz/item/CS_URS_2023_02/162251101</t>
  </si>
  <si>
    <t>Odložení zeminy pro zásypy</t>
  </si>
  <si>
    <t>118195858</t>
  </si>
  <si>
    <t>Odvoz přebytku výkopku na skládku nebo deponi</t>
  </si>
  <si>
    <t>196+62-17+3,584</t>
  </si>
  <si>
    <t>-1280756315</t>
  </si>
  <si>
    <t>Předpokládaná vzdálenost skládky do 20 km</t>
  </si>
  <si>
    <t>244,584*10</t>
  </si>
  <si>
    <t>171201221</t>
  </si>
  <si>
    <t>-358704880</t>
  </si>
  <si>
    <t>https://podminky.urs.cz/item/CS_URS_2023_02/171201221</t>
  </si>
  <si>
    <t>244,584</t>
  </si>
  <si>
    <t>1728790776</t>
  </si>
  <si>
    <t>174111221</t>
  </si>
  <si>
    <t>Zásyp sypaninou pro spodní stavbu železnic objemu do 3 m3 bez zhutnění</t>
  </si>
  <si>
    <t>-2034561760</t>
  </si>
  <si>
    <t>https://podminky.urs.cz/item/CS_URS_2023_02/174111221</t>
  </si>
  <si>
    <t>Zásyp vsakovací jímky drceným štěrkem frakce 32/63 (příloha č. 2.04)</t>
  </si>
  <si>
    <t>1,0*1,0*1,4</t>
  </si>
  <si>
    <t>58343959</t>
  </si>
  <si>
    <t>kamenivo drcené hrubé frakce 32/63</t>
  </si>
  <si>
    <t>-746493853</t>
  </si>
  <si>
    <t>" objem. hmotnost = 1,8t/m3" 1,4*1,8</t>
  </si>
  <si>
    <t>175111201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</si>
  <si>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</si>
  <si>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-943607668</t>
  </si>
  <si>
    <t>https://podminky.urs.cz/item/CS_URS_2023_02/175111201</t>
  </si>
  <si>
    <t xml:space="preserve">Obsyp v lících opěrných zdí </t>
  </si>
  <si>
    <t>Prům. plocha v řezu 1,0 m2</t>
  </si>
  <si>
    <t>2*(4,5+0,5+3,0+0,5)*1,0</t>
  </si>
  <si>
    <t>181111113</t>
  </si>
  <si>
    <t>Plošná úprava terénu v zemině skupiny 1 až 4 s urovnáním povrchu bez doplnění ornice souvislé plochy do 500 m2 při nerovnostech terénu přes 50 do 100 mm na svahu přes 1:2 do 1:1</t>
  </si>
  <si>
    <t>-991359385</t>
  </si>
  <si>
    <t>https://podminky.urs.cz/item/CS_URS_2023_02/181111113</t>
  </si>
  <si>
    <t>Příprava svahových kuželů pro dlažbu a ornici</t>
  </si>
  <si>
    <t>(64+116+45+90+12)*1,2</t>
  </si>
  <si>
    <t>181411163</t>
  </si>
  <si>
    <t>Založení trávníku na půdě předem připravené plochy do 1000 m2 zatravňovací textilií na svahu přes 1:2 do 1:1</t>
  </si>
  <si>
    <t>-515990905</t>
  </si>
  <si>
    <t>https://podminky.urs.cz/item/CS_URS_2023_02/181411163</t>
  </si>
  <si>
    <t>00572474</t>
  </si>
  <si>
    <t>osivo směs travní krajinná-svahová</t>
  </si>
  <si>
    <t>1134543442</t>
  </si>
  <si>
    <t>85,2*0,02 'Přepočtené koeficientem množství</t>
  </si>
  <si>
    <t>182351023</t>
  </si>
  <si>
    <t>Rozprostření a urovnání ornice ve svahu sklonu přes 1:5 strojně při souvislé ploše do 100 m2, tl. vrstvy do 200 mm</t>
  </si>
  <si>
    <t>1530158883</t>
  </si>
  <si>
    <t>https://podminky.urs.cz/item/CS_URS_2023_02/182351023</t>
  </si>
  <si>
    <t>Příprava pro zatravnění podél nových kamenných dlažeb</t>
  </si>
  <si>
    <t>(předpokládaná šířka 1,2 m)</t>
  </si>
  <si>
    <t>1,2*(11+12+28+20)</t>
  </si>
  <si>
    <t>-794805511</t>
  </si>
  <si>
    <t>Příl. 2.05, 2.06</t>
  </si>
  <si>
    <t>8,4+8,6</t>
  </si>
  <si>
    <t>274311127</t>
  </si>
  <si>
    <t>Základové konstrukce z betonu prostého pasy, prahy, věnce a ostruhy ve výkopu nebo na hlavách pilot C 25/30</t>
  </si>
  <si>
    <t>CS ÚRS 2023 01</t>
  </si>
  <si>
    <t>273904586</t>
  </si>
  <si>
    <t>https://podminky.urs.cz/item/CS_URS_2023_01/274311127</t>
  </si>
  <si>
    <t>koncové prahy  kamenné dlažby (příloha 2.04) 0,2*0,5m</t>
  </si>
  <si>
    <t>"SK01" 0,2*0,5*(21,55+3,9)</t>
  </si>
  <si>
    <t>"SK02" 0,2*0,5*(25,58)</t>
  </si>
  <si>
    <t>"SK03" 0,2*0,5*(27,64)</t>
  </si>
  <si>
    <t>"SK04" 0,2*0,5*(12,53+2,0)</t>
  </si>
  <si>
    <t>317321018</t>
  </si>
  <si>
    <t>Římsy opěrných zdí a valů z betonu železového tř. C 30/37</t>
  </si>
  <si>
    <t>-1493216766</t>
  </si>
  <si>
    <t>https://podminky.urs.cz/item/CS_URS_2023_02/317321018</t>
  </si>
  <si>
    <t>Římsy na křídlech, Příl. 2.10</t>
  </si>
  <si>
    <t>25,32+1,25</t>
  </si>
  <si>
    <t>Římsy na přechodových zídkách, příl 2.11, 2.12</t>
  </si>
  <si>
    <t>2*(4,5+3,0)*0,32*0,50</t>
  </si>
  <si>
    <t>317353111</t>
  </si>
  <si>
    <t>Bednění říms opěrných zdí a valů jakéhokoliv tvaru přímých, zalomených nebo jinak zakřivených zřízení</t>
  </si>
  <si>
    <t>-1608961506</t>
  </si>
  <si>
    <t>https://podminky.urs.cz/item/CS_URS_2023_02/317353111</t>
  </si>
  <si>
    <t>Římsy na křídlech, příl. 2.10</t>
  </si>
  <si>
    <t>(0,1+0,3+0,5)*(21,7+26,5+27,7+13,7+4)</t>
  </si>
  <si>
    <t>4*0,21</t>
  </si>
  <si>
    <t>Římsy na přechodových zídkách, příl. 2.11, 2.12</t>
  </si>
  <si>
    <t>2*(3,0+4,5)*(0,32*2+0,2)+8*0,32*0,5</t>
  </si>
  <si>
    <t>317353112</t>
  </si>
  <si>
    <t>Bednění říms opěrných zdí a valů jakéhokoliv tvaru přímých, zalomených nebo jinak zakřivených odstranění</t>
  </si>
  <si>
    <t>-1223448063</t>
  </si>
  <si>
    <t>https://podminky.urs.cz/item/CS_URS_2023_02/317353112</t>
  </si>
  <si>
    <t>317361016</t>
  </si>
  <si>
    <t>Výztuž říms opěrných zdí a valů z oceli 10 505 (R) nebo BSt 500</t>
  </si>
  <si>
    <t>1874813720</t>
  </si>
  <si>
    <t>https://podminky.urs.cz/item/CS_URS_2023_02/317361016</t>
  </si>
  <si>
    <t>Římsy na svahových křídlech SK01,02,0,04 (příl. 2.10)</t>
  </si>
  <si>
    <t>1888,4*1,05*0,001</t>
  </si>
  <si>
    <t>Římsy na přechodových opěrných zídkách (příl. 2.11, 2.12)</t>
  </si>
  <si>
    <t>"dl. 3,0m" (25,3+35,1)*1,05*2*0,001</t>
  </si>
  <si>
    <t>"dl. 4,5m" (39,2+53,2)*1,05*2*0,001</t>
  </si>
  <si>
    <t>327323128</t>
  </si>
  <si>
    <t>Opěrné zdi a valy z betonu železového bez zvláštních nároků na vliv prostředí tř. C 30/37</t>
  </si>
  <si>
    <t>-1014928265</t>
  </si>
  <si>
    <t>https://podminky.urs.cz/item/CS_URS_2023_02/327323128</t>
  </si>
  <si>
    <t>Viz příl. 2.11, 2.12</t>
  </si>
  <si>
    <t>8,4+5,8-2,4</t>
  </si>
  <si>
    <t>327351211</t>
  </si>
  <si>
    <t>Bednění opěrných zdí a valů svislých i skloněných, výšky do 20 m zřízení</t>
  </si>
  <si>
    <t>-1200172375</t>
  </si>
  <si>
    <t>https://podminky.urs.cz/item/CS_URS_2023_02/327351211</t>
  </si>
  <si>
    <t xml:space="preserve">Příl. 2.11, </t>
  </si>
  <si>
    <t>2*(4,5*(0,3+0,36)+2*(0,3+0,36)/2*1,5)</t>
  </si>
  <si>
    <t>2*(2*(1,0-0,36+1,54-0,36)/2*4,5)+(1,0-0,36+1,54-0,36)*0,3*2*2</t>
  </si>
  <si>
    <t>Příl 2.12</t>
  </si>
  <si>
    <t>2*(3,0*(0,3+0,36)+2*(0,3+0,36)/2*1,5)</t>
  </si>
  <si>
    <t>2*(2*(1,18-0,36+1,54-0,36)/2*3,0)+(1,18-0,36+1,54-0,36)*0,3*2*2</t>
  </si>
  <si>
    <t>327351221</t>
  </si>
  <si>
    <t>Bednění opěrných zdí a valů svislých i skloněných, výšky do 20 m odstranění</t>
  </si>
  <si>
    <t>-1576535357</t>
  </si>
  <si>
    <t>https://podminky.urs.cz/item/CS_URS_2023_02/327351221</t>
  </si>
  <si>
    <t>327361016</t>
  </si>
  <si>
    <t>Výztuž opěrných zdí a valů průměru přes 12 mm, z oceli 10 505 (R) nebo BSt 500</t>
  </si>
  <si>
    <t>1189435786</t>
  </si>
  <si>
    <t>https://podminky.urs.cz/item/CS_URS_2023_02/327361016</t>
  </si>
  <si>
    <t>Příl. 2.11, 2.12</t>
  </si>
  <si>
    <t>480*0,001</t>
  </si>
  <si>
    <t>735*0,001</t>
  </si>
  <si>
    <t>"dl. 3,0m" -(25,3+35,1)*1,05*2*0,001</t>
  </si>
  <si>
    <t>"dl. 4,5m" -(39,2+53,2)*1,05*2*0,001</t>
  </si>
  <si>
    <t>380316232</t>
  </si>
  <si>
    <t>Kompletní konstrukce čistíren odpadních vod, nádrží, vodojemů, kanálů z betonu prostého pro prostředí s mrazovými cykly tř. C 25/30, tl. přes 150 do 300 mm</t>
  </si>
  <si>
    <t>-254997809</t>
  </si>
  <si>
    <t>https://podminky.urs.cz/item/CS_URS_2023_02/380316232</t>
  </si>
  <si>
    <t>Ukončení vsakovací jímky obdélníkovou vtokovou šachtou z monol. prostého</t>
  </si>
  <si>
    <t>betonu o vnitřním rozměru 1,0x1,0 m s tloušťkou stěn 0,2 m výška 1,4 m</t>
  </si>
  <si>
    <t>1,4*(1,4*1,4-1,0*1,0)</t>
  </si>
  <si>
    <t>380356231</t>
  </si>
  <si>
    <t>Bednění kompletních konstrukcí čistíren odpadních vod, nádrží, vodojemů, kanálů konstrukcí neomítaných z betonu prostého nebo železového ploch rovinných zřízení</t>
  </si>
  <si>
    <t>1926514628</t>
  </si>
  <si>
    <t>https://podminky.urs.cz/item/CS_URS_2023_02/380356231</t>
  </si>
  <si>
    <t>příloha 2.04</t>
  </si>
  <si>
    <t>4*1,0*1,4+4*1,4*1,4</t>
  </si>
  <si>
    <t>380356232</t>
  </si>
  <si>
    <t>Bednění kompletních konstrukcí čistíren odpadních vod, nádrží, vodojemů, kanálů konstrukcí neomítaných z betonu prostého nebo železového ploch rovinných odstranění</t>
  </si>
  <si>
    <t>-58493130</t>
  </si>
  <si>
    <t>https://podminky.urs.cz/item/CS_URS_2023_02/380356232</t>
  </si>
  <si>
    <t>421941521</t>
  </si>
  <si>
    <t>Demontáž podlahových plechů bez výztuh</t>
  </si>
  <si>
    <t>4519105</t>
  </si>
  <si>
    <t>https://podminky.urs.cz/item/CS_URS_2023_02/421941521</t>
  </si>
  <si>
    <t>Podlahy na chodnících</t>
  </si>
  <si>
    <t>26,4*(1,22+1,12)</t>
  </si>
  <si>
    <t>Podlahy na mostnicích</t>
  </si>
  <si>
    <t>27,2*(2*0,20+0,815)</t>
  </si>
  <si>
    <t>Podlaha revizní lávka</t>
  </si>
  <si>
    <t>26,1*0,76</t>
  </si>
  <si>
    <t>423905211</t>
  </si>
  <si>
    <t>Zdvih nebo spuštění mostního pole z tyčových dílců do 5000 kN</t>
  </si>
  <si>
    <t>1114339415</t>
  </si>
  <si>
    <t>https://podminky.urs.cz/item/CS_URS_2023_02/423905211</t>
  </si>
  <si>
    <t xml:space="preserve">Přidvižení konstrukce pro vyrovnání prosedlýc ložisek </t>
  </si>
  <si>
    <t>Zdvih + spuštění</t>
  </si>
  <si>
    <t>1+1</t>
  </si>
  <si>
    <t>1765877979</t>
  </si>
  <si>
    <t xml:space="preserve">Vyrovnání prosedlých ložisek olomoucké opěry- O01, stolicová ložiska </t>
  </si>
  <si>
    <t>-2080259395</t>
  </si>
  <si>
    <t>Výšková úprava stávajícího zábradlí na NK, příl. 2.07</t>
  </si>
  <si>
    <t>Nové chodníkové nosníky</t>
  </si>
  <si>
    <t>Viz výpis materiálu příl. 2.15</t>
  </si>
  <si>
    <t>850,07</t>
  </si>
  <si>
    <t>podložky pod PÚ na pražce VPS</t>
  </si>
  <si>
    <t>podložky pod PÚ (pažce VPS, na NK budou použity stávající  podložky) 100*200*30mm, 23,6kg/m</t>
  </si>
  <si>
    <t>0,200*18*2*2*23,6</t>
  </si>
  <si>
    <t>-356084597</t>
  </si>
  <si>
    <t>Nové podlahové nosníky a konstrukce podlah</t>
  </si>
  <si>
    <t>Viz. příl. č. 2.15</t>
  </si>
  <si>
    <t>13010434</t>
  </si>
  <si>
    <t>úhelník ocelový rovnostranný jakost S235JR (11 375) 80x80x8mm</t>
  </si>
  <si>
    <t>-394334715</t>
  </si>
  <si>
    <t>dle přílohy č. 2.15 (9,63kg/m, koeficient prořezu 1,05)</t>
  </si>
  <si>
    <t>0,96*2*9,63*1,05/1000</t>
  </si>
  <si>
    <t>0,86*2*9,63*1,05/1000</t>
  </si>
  <si>
    <t>13010426</t>
  </si>
  <si>
    <t>úhelník ocelový rovnostranný jakost S235JR (11 375) 60x60x8mm</t>
  </si>
  <si>
    <t>1639177860</t>
  </si>
  <si>
    <t>dle přílohy č. 2.15 (7,10kg/m, koeficient prořezu 1,05)</t>
  </si>
  <si>
    <t>0,82*1*7,1*1,05/1000</t>
  </si>
  <si>
    <t>0,72*1*7,1*1,05/1000</t>
  </si>
  <si>
    <t>13010314</t>
  </si>
  <si>
    <t>tyč ocelová plochá jakost S235JR (11 375) 150x8mm</t>
  </si>
  <si>
    <t>1257140891</t>
  </si>
  <si>
    <t>dle přílohy č. 2.15 (9,42kg/m, koeficient prořezu 1,05)</t>
  </si>
  <si>
    <t>0,41*22*9,42*1,05/1000</t>
  </si>
  <si>
    <t>13010288</t>
  </si>
  <si>
    <t>tyč ocelová plochá jakost S235JR (11 375) 100x10mm</t>
  </si>
  <si>
    <t>-1776609917</t>
  </si>
  <si>
    <t>dle přílohy č. 2.15 (7,85kg/m, koeficient prořezu 1,05)</t>
  </si>
  <si>
    <t>0,120*10*7,85*1,05/1000</t>
  </si>
  <si>
    <t>13321010</t>
  </si>
  <si>
    <t>tyč ocelová plochá jakost S235JR (11 375) 90x10mm</t>
  </si>
  <si>
    <t>179706652</t>
  </si>
  <si>
    <t>dle přílohy č. 2.15 (7,07kg/m, koeficient prořezu 1,05)</t>
  </si>
  <si>
    <t>0,120*10*7,07*1,05/1000</t>
  </si>
  <si>
    <t>13431000</t>
  </si>
  <si>
    <t>úhelník ocelový rovnostranný jakost S235JR (11 375) 70x70x8mm</t>
  </si>
  <si>
    <t>1330332951</t>
  </si>
  <si>
    <t>dle přílohy č. 2.15 (8,38kg/m, koeficient prořezu 1,05)</t>
  </si>
  <si>
    <t>0,37*22*8,38*1,05/1000</t>
  </si>
  <si>
    <t>13010816</t>
  </si>
  <si>
    <t>ocel profilová jakost S235JR (11 375) průřez U (UPN) 100</t>
  </si>
  <si>
    <t>1365183639</t>
  </si>
  <si>
    <t>dle přílohy č. 2.15 (10,6kg/m, koeficient prořezu 1,05)</t>
  </si>
  <si>
    <t>25,1*2*10,6*1,05/1000</t>
  </si>
  <si>
    <t>1007816386</t>
  </si>
  <si>
    <t>sloupky zábradlí na křídlech (příl 2.06, 2.13)</t>
  </si>
  <si>
    <t>"SK 01" 12*0,22*0,22</t>
  </si>
  <si>
    <t>"SK 02" 15*0,22*0,22</t>
  </si>
  <si>
    <t>"SK 03" 16*0,22*0,22</t>
  </si>
  <si>
    <t>"SK 04" 8*0,22*0,22</t>
  </si>
  <si>
    <t>sloupky zábradlí na opěrách a přechodových zdech (příl. 2.14)</t>
  </si>
  <si>
    <t>"O01 - Z1+Z2+Z3+Z6"  (3+4+2+2)*0,22*0,2</t>
  </si>
  <si>
    <t>"O02 - Z1+Z4+Z2+Z5"  (3+4+2+2)*0,22*0,2</t>
  </si>
  <si>
    <t>hrobečky pod pozednice</t>
  </si>
  <si>
    <t>0,26*0,26*2*2</t>
  </si>
  <si>
    <t>-1479073576</t>
  </si>
  <si>
    <t>"zábradlí" 3,436</t>
  </si>
  <si>
    <t>hrobečky pod pozednice (předpoklad 3 vrstvy)</t>
  </si>
  <si>
    <t>0,26*0,26*2*2*3</t>
  </si>
  <si>
    <t>457311116</t>
  </si>
  <si>
    <t>Vyrovnávací nebo spádový beton včetně úpravy povrchu C 20/25</t>
  </si>
  <si>
    <t>1792841505</t>
  </si>
  <si>
    <t>https://podminky.urs.cz/item/CS_URS_2023_02/457311116</t>
  </si>
  <si>
    <t>Pod přechodovými zídkami</t>
  </si>
  <si>
    <t>0,1*2*(1,7*3,2+1,7*4,7)</t>
  </si>
  <si>
    <t>Spádový beton pod izolacemi za ruby  opěr</t>
  </si>
  <si>
    <t>11,4*4,8*0,1</t>
  </si>
  <si>
    <t>11,4*5,0*0,1</t>
  </si>
  <si>
    <t>457451122</t>
  </si>
  <si>
    <t>Ochranná betonová vrstva na izolaci přesýpaných objektů tloušťky 60 mm s vyhlazením povrchu z prostého betonu C 20/25</t>
  </si>
  <si>
    <t>-1394762251</t>
  </si>
  <si>
    <t>https://podminky.urs.cz/item/CS_URS_2023_02/457451122</t>
  </si>
  <si>
    <t>Ochrana izolace za ruby opěr</t>
  </si>
  <si>
    <t>11,4*4,8</t>
  </si>
  <si>
    <t>11,4*5,0</t>
  </si>
  <si>
    <t>1719987814</t>
  </si>
  <si>
    <t>Zásyp za ruby opěrných zídek</t>
  </si>
  <si>
    <t>2*(4,5+3,0)*(1,2*0,4+0,6*0,75+0,75/2*0,75)</t>
  </si>
  <si>
    <t>4*2,1*0,7+4*2,1*0,35*0,7</t>
  </si>
  <si>
    <t>464511122</t>
  </si>
  <si>
    <t>Pohoz dna nebo svahů jakékoliv tloušťky z kamene záhozového z terénu, hmotnosti jednotlivých kamenů do 200 kg</t>
  </si>
  <si>
    <t>-485124019</t>
  </si>
  <si>
    <t>https://podminky.urs.cz/item/CS_URS_2023_02/464511122</t>
  </si>
  <si>
    <t>Dosypání břehu podél opěry O 01</t>
  </si>
  <si>
    <t>9*(0,5*1,2*0,9)</t>
  </si>
  <si>
    <t>465513257</t>
  </si>
  <si>
    <t>Dlažba svahu u mostních opěr z upraveného lomového žulového kamene s vyspárováním maltou MC 25, šíře spáry 15 mm do betonového lože C 25/30 tloušťky 250 mm, plochy přes 10 m2</t>
  </si>
  <si>
    <t>-1940358014</t>
  </si>
  <si>
    <t>https://podminky.urs.cz/item/CS_URS_2023_02/465513257</t>
  </si>
  <si>
    <t>Dlažba za ruby křídel</t>
  </si>
  <si>
    <t>V líci křídel a opěr</t>
  </si>
  <si>
    <t>(28,5+5,8+18,7+2,5+1,3+11,8+6,7+26,7)*0,5</t>
  </si>
  <si>
    <t>Rigol pod drenáží u opěry O02</t>
  </si>
  <si>
    <t>1,2*11,5*1,0</t>
  </si>
  <si>
    <t>521272215</t>
  </si>
  <si>
    <t>Demontáž mostnic s odsunem hmot mimo objekt mostu se zřízením pomocné montážní lávky</t>
  </si>
  <si>
    <t>-656973610</t>
  </si>
  <si>
    <t>https://podminky.urs.cz/item/CS_URS_2023_01/521272215</t>
  </si>
  <si>
    <t>521273121</t>
  </si>
  <si>
    <t>Mostnice na železničních mostech z tvrdého dřeva s plošným uložením výroba s převýšením bez klínu</t>
  </si>
  <si>
    <t>-486673856</t>
  </si>
  <si>
    <t>https://podminky.urs.cz/item/CS_URS_2023_02/521273121</t>
  </si>
  <si>
    <t>521273221</t>
  </si>
  <si>
    <t>Mostnice na železničních mostech z tvrdého dřeva s plošným uložením montáž s převýšením bez klínu</t>
  </si>
  <si>
    <t>1512015432</t>
  </si>
  <si>
    <t>https://podminky.urs.cz/item/CS_URS_2023_02/521273221</t>
  </si>
  <si>
    <t>60815365</t>
  </si>
  <si>
    <t>mostnice dřevěná impregnovaná olejem DB 240x260mm dl 2,4m</t>
  </si>
  <si>
    <t>2127389655</t>
  </si>
  <si>
    <t>Mostnice dub</t>
  </si>
  <si>
    <t>0,24*0,26*2,35*41</t>
  </si>
  <si>
    <t>60815370</t>
  </si>
  <si>
    <t>mostnice dřevěná impregnovaná olejem DB 240x260mm dl 2,5m</t>
  </si>
  <si>
    <t>1401150572</t>
  </si>
  <si>
    <t xml:space="preserve">Pozednice </t>
  </si>
  <si>
    <t>0,24*0,26*2,5*2</t>
  </si>
  <si>
    <t>521281111</t>
  </si>
  <si>
    <t>Pozednice na železničních mostech z tvrdého dřeva s plošným uložením výroba</t>
  </si>
  <si>
    <t>-332143291</t>
  </si>
  <si>
    <t>https://podminky.urs.cz/item/CS_URS_2023_02/521281111</t>
  </si>
  <si>
    <t>521281211</t>
  </si>
  <si>
    <t>Pozednice na železničních mostech z tvrdého dřeva s plošným uložením montáž</t>
  </si>
  <si>
    <t>-1600078506</t>
  </si>
  <si>
    <t>https://podminky.urs.cz/item/CS_URS_2023_02/521281211</t>
  </si>
  <si>
    <t>521283221</t>
  </si>
  <si>
    <t>Demontáž pozednic s odstraněním štěrku</t>
  </si>
  <si>
    <t>1203566408</t>
  </si>
  <si>
    <t>https://podminky.urs.cz/item/CS_URS_2023_01/521283221</t>
  </si>
  <si>
    <t>1152551443</t>
  </si>
  <si>
    <t>zábradlí na opěrách a přechodových zdech (viz příloha 2.14)</t>
  </si>
  <si>
    <t>"Z1" 4,5*2</t>
  </si>
  <si>
    <t>"Z2" 3,0*2</t>
  </si>
  <si>
    <t>"Z3" 6,535</t>
  </si>
  <si>
    <t>"Z4" 6,580</t>
  </si>
  <si>
    <t>"Z5" 3,03</t>
  </si>
  <si>
    <t>"Z6" 3,225</t>
  </si>
  <si>
    <t>-476723255</t>
  </si>
  <si>
    <t>zábradlí na svahových křídlech (viz příloha  2.13)</t>
  </si>
  <si>
    <t>"SK01" 19,8</t>
  </si>
  <si>
    <t>"SK02"25,7</t>
  </si>
  <si>
    <t>"SK03" 27,5</t>
  </si>
  <si>
    <t>"SK04"13,0</t>
  </si>
  <si>
    <t>Úprava stávajícího demontovaného zábradlí  na NK - úprava sloupků</t>
  </si>
  <si>
    <t>26,408*2</t>
  </si>
  <si>
    <t>945728382</t>
  </si>
  <si>
    <t>"kotevní šrouby sloupků zábradlí - římsy" 51*4*2/100</t>
  </si>
  <si>
    <t>"kotevní šrouby zábradlí  naq opěrách a přechod zdech"22*4*2/100</t>
  </si>
  <si>
    <t>927186275</t>
  </si>
  <si>
    <t>"kotevní šrouby sloupků zábradlí - římsy" 51*4/100</t>
  </si>
  <si>
    <t>"kotevní šrouby zábradlí  naq opěrách a přechod zdech"22*4/100</t>
  </si>
  <si>
    <t>-1479426294</t>
  </si>
  <si>
    <t>"kotevní šrouby sloupků zábradlí - římsy" 51*4</t>
  </si>
  <si>
    <t>"kotevní šrouby zábradlí  naq opěrách a přechod zdech"22*4</t>
  </si>
  <si>
    <t>13010424_R</t>
  </si>
  <si>
    <t>úhelník ocelový rovnostranný jakost S235JR (11 375) 65x65x6mm</t>
  </si>
  <si>
    <t>-1226188391</t>
  </si>
  <si>
    <t>"madla, 5,91kg/m" ((4,532+3,025)*6+(6,535+5,58+3,03+3,225)*3)*5,91/1000*1,05</t>
  </si>
  <si>
    <t>13010330-R</t>
  </si>
  <si>
    <t>tyč ocelová plochá jakost S235JR (11 375) 180x20mm</t>
  </si>
  <si>
    <t>1585466554</t>
  </si>
  <si>
    <t>"patní plechy, 28,26kg/m" 0,2*22*28,26/1000*1,05</t>
  </si>
  <si>
    <t>911122111</t>
  </si>
  <si>
    <t>Oprava částí ocelového zábradlí mostů svařovaného nebo šroubovaného výroba dílů hmotnosti do 50 kg</t>
  </si>
  <si>
    <t>-235456548</t>
  </si>
  <si>
    <t>https://podminky.urs.cz/item/CS_URS_2023_02/911122111</t>
  </si>
  <si>
    <t>"SK01" 19,8*3*0,4</t>
  </si>
  <si>
    <t>"SK02"25,7*3*0,4</t>
  </si>
  <si>
    <t>"SK03" 27,5*3*0,4</t>
  </si>
  <si>
    <t>"SK04"13,0*3*0,4</t>
  </si>
  <si>
    <t>sloupky zábradlí + patní plechy</t>
  </si>
  <si>
    <t>1,120*51*7,09</t>
  </si>
  <si>
    <t>0,2*51*25,12</t>
  </si>
  <si>
    <t>horní + dolní vzpěry</t>
  </si>
  <si>
    <t>"horní vzpěra" 2,65*4*7,9</t>
  </si>
  <si>
    <t>"dolní vzpěra" 1,5*4*7,9</t>
  </si>
  <si>
    <t>"styčníkový plech, P 10/140, dl. 275mm, 10,99kg/m" 0,275*26*10,99</t>
  </si>
  <si>
    <t>91112_M</t>
  </si>
  <si>
    <t>Materiál pro zábradlí - výplňové lanko</t>
  </si>
  <si>
    <t>384249529</t>
  </si>
  <si>
    <t>výplň zábradlí na svahových křídlech (viz příloha  2.13), lanko ocel, DN 8mm v plastovém obalu</t>
  </si>
  <si>
    <t>"SK01" 3*19,8*1,05</t>
  </si>
  <si>
    <t>"SK02"3*25,7*1,05</t>
  </si>
  <si>
    <t>"SK03" 3*27,5*1,05</t>
  </si>
  <si>
    <t>"SK04"3*13,0*1,05</t>
  </si>
  <si>
    <t>13010308</t>
  </si>
  <si>
    <t>tyč ocelová plochá jakost S235JR (11 375) 140x10mm</t>
  </si>
  <si>
    <t>-1797938087</t>
  </si>
  <si>
    <t>"styčníkový plech, P 10/140, dl. 275mm, 10,99kg/m" 0,275*26*10,99/1000*1,05</t>
  </si>
  <si>
    <t>13010814</t>
  </si>
  <si>
    <t>ocel profilová jakost S235JR (11 375) průřez U (UPN) 80</t>
  </si>
  <si>
    <t>469706758</t>
  </si>
  <si>
    <t>zábradlí na křídlech, příl. 2.13</t>
  </si>
  <si>
    <t>"horní vzpěra" 2,65*4*7,9/1000*1,05</t>
  </si>
  <si>
    <t>"dolní vzpěra" 1,5*4*7,9/1000*1,05</t>
  </si>
  <si>
    <t>-1032138190</t>
  </si>
  <si>
    <t>zábradlí na křídlech - sloupky (viz příloha 2.13)</t>
  </si>
  <si>
    <t>1,120*51*7,09/1000*1,05</t>
  </si>
  <si>
    <t>1,06*22*7,09/1000*1,05</t>
  </si>
  <si>
    <t>13010328_R</t>
  </si>
  <si>
    <t>tyč ocelová plochá jakost S235JR (11 375) 200x16mm</t>
  </si>
  <si>
    <t>1066597347</t>
  </si>
  <si>
    <t>zábradlí na svahových křídlech (viz příloha 2.13)</t>
  </si>
  <si>
    <t>"patní plechy, 25,12kg/m" 0,2*51*25,12/1000*1,05</t>
  </si>
  <si>
    <t>931994141</t>
  </si>
  <si>
    <t>Těsnění spáry betonové konstrukce pásy, profily, tmely tmelem polyuretanovým spáry pracovní do 1,5 cm2</t>
  </si>
  <si>
    <t>632837687</t>
  </si>
  <si>
    <t>https://podminky.urs.cz/item/CS_URS_2023_02/931994141</t>
  </si>
  <si>
    <t>pracovní spára kamenná hlažba *římsa křídla</t>
  </si>
  <si>
    <t>"SK 01" 21,55+0,85</t>
  </si>
  <si>
    <t>"SK 02" 25,58+1,30</t>
  </si>
  <si>
    <t>"SK 03" 27,64+2,65</t>
  </si>
  <si>
    <t>"SK 04" 12,53+1,45</t>
  </si>
  <si>
    <t>pracovní spára kamenná dlažba*přechodové zídky</t>
  </si>
  <si>
    <t>"O01" 4,5+3,5+3,0+1,0</t>
  </si>
  <si>
    <t>"O02" 4,5+3,5+3,0+1,0</t>
  </si>
  <si>
    <t>931994142</t>
  </si>
  <si>
    <t>Těsnění spáry betonové konstrukce pásy, profily, tmely tmelem polyuretanovým spáry dilatační do 4,0 cm2</t>
  </si>
  <si>
    <t>-279466607</t>
  </si>
  <si>
    <t>https://podminky.urs.cz/item/CS_URS_2023_02/931994142</t>
  </si>
  <si>
    <t>dilatační spáry křídla *opěry</t>
  </si>
  <si>
    <t>"O01" 13,4*2</t>
  </si>
  <si>
    <t>"O02" 13,0*2</t>
  </si>
  <si>
    <t>dilatační spáry - přechodové zídky nové * stávající</t>
  </si>
  <si>
    <t>"4ks" 4*(0,15+0,50+0,32+0,2+0,1)</t>
  </si>
  <si>
    <t>936171211</t>
  </si>
  <si>
    <t>Oprava úhelníků na železničních mostech v přímé trati nebo oblouku výroba úhelníků pojistných v koleji tvaru S 49 - L 160x100x14</t>
  </si>
  <si>
    <t>-16199169</t>
  </si>
  <si>
    <t>https://podminky.urs.cz/item/CS_URS_2023_02/936171211</t>
  </si>
  <si>
    <t>most v km 62,478 (viz příloha č. 2.15)nové PÚ za rubem opěr</t>
  </si>
  <si>
    <t>9,981+10,596+10,735+10,083</t>
  </si>
  <si>
    <t>936171311</t>
  </si>
  <si>
    <t>Oprava úhelníků na železničních mostech v přímé trati nebo oblouku montáž úhelníků pojistných v koleji tvaru S 49 - L 160x100x14</t>
  </si>
  <si>
    <t>-505594650</t>
  </si>
  <si>
    <t>https://podminky.urs.cz/item/CS_URS_2023_02/936171311</t>
  </si>
  <si>
    <t>most v km 62,478 (viz příloha č. 2.15)nové PÚ za rubem opěr, pražce VPS - práce obsaženy v SO01</t>
  </si>
  <si>
    <t>na mostnicích</t>
  </si>
  <si>
    <t>26,4*2</t>
  </si>
  <si>
    <t>13011059_R</t>
  </si>
  <si>
    <t>úhelník ocelový nerovnostranný jakost S235JR (11 375) 160x100x14mm</t>
  </si>
  <si>
    <t>-70742539</t>
  </si>
  <si>
    <t>Poznámka k položce:_x000D_
Hmotnost: 27,29 kg/m</t>
  </si>
  <si>
    <t>most v km 62,478 (viz příloha č. 2.15)nové PÚ za rubem opěr, 27,29kg/m</t>
  </si>
  <si>
    <t>(9,981+10,596+10,735+10,083)*27,29*1,05/1000</t>
  </si>
  <si>
    <t>13321019</t>
  </si>
  <si>
    <t>tyč ocelová plochá jakost S235JR (11 375) 100x30mm</t>
  </si>
  <si>
    <t>-617943470</t>
  </si>
  <si>
    <t>0,200*18*2*2*23,6/1000*1,05</t>
  </si>
  <si>
    <t>938905311</t>
  </si>
  <si>
    <t>Údržba ocelových konstrukcí údržba ložisek očistění, nátěr, namazání</t>
  </si>
  <si>
    <t>-1460682026</t>
  </si>
  <si>
    <t>https://podminky.urs.cz/item/CS_URS_2023_02/938905311</t>
  </si>
  <si>
    <t>dle TZ  kap.9.7</t>
  </si>
  <si>
    <t>938905312</t>
  </si>
  <si>
    <t>Údržba ocelových konstrukcí údržba ložisek vysekání obetonávky a zalití ložiskových desek</t>
  </si>
  <si>
    <t>43618803</t>
  </si>
  <si>
    <t>https://podminky.urs.cz/item/CS_URS_2023_02/938905312</t>
  </si>
  <si>
    <t>-893662482</t>
  </si>
  <si>
    <t>Lešení podél OK</t>
  </si>
  <si>
    <t>2*5*(24,6)</t>
  </si>
  <si>
    <t>941111112</t>
  </si>
  <si>
    <t>Lešení řadové trubkové lehké pracovní s podlahami s provozním zatížením tř. 3 do 200 kg/m2 šířky tř. W06 od 0,6 do 0,9 m výšky přes 10 do 25 m montáž</t>
  </si>
  <si>
    <t>-382209930</t>
  </si>
  <si>
    <t>https://podminky.urs.cz/item/CS_URS_2023_02/941111112</t>
  </si>
  <si>
    <t>Lešení podél křídel a opěr</t>
  </si>
  <si>
    <t>"O01" 6,0*11,0</t>
  </si>
  <si>
    <t>"SK01" 19,1*13,0/2</t>
  </si>
  <si>
    <t>"SK02" 25,2*13,0/2</t>
  </si>
  <si>
    <t>"O02"  6,0*11,0</t>
  </si>
  <si>
    <t>"SK03" 27,2*13,3/2</t>
  </si>
  <si>
    <t>"SK04" 11,99*12,0/2</t>
  </si>
  <si>
    <t>1732395010</t>
  </si>
  <si>
    <t>7 týdnů - 35 dnů</t>
  </si>
  <si>
    <t>56*246</t>
  </si>
  <si>
    <t>941111212</t>
  </si>
  <si>
    <t>Lešení řadové trubkové lehké pracovní s podlahami s provozním zatížením tř. 3 do 200 kg/m2 šířky tř. W06 od 0,6 do 0,9 m výšky přes 10 do 25 m příplatek k ceně za každý den použití</t>
  </si>
  <si>
    <t>-76086404</t>
  </si>
  <si>
    <t>https://podminky.urs.cz/item/CS_URS_2023_02/941111212</t>
  </si>
  <si>
    <t>30 dnů</t>
  </si>
  <si>
    <t>50*672</t>
  </si>
  <si>
    <t>549406713</t>
  </si>
  <si>
    <t>941111812</t>
  </si>
  <si>
    <t>Lešení řadové trubkové lehké pracovní s podlahami s provozním zatížením tř. 3 do 200 kg/m2 šířky tř. W06 od 0,6 do 0,9 m výšky přes 10 do 25 m demontáž</t>
  </si>
  <si>
    <t>1006356123</t>
  </si>
  <si>
    <t>https://podminky.urs.cz/item/CS_URS_2023_02/941111812</t>
  </si>
  <si>
    <t>672</t>
  </si>
  <si>
    <t>944121122</t>
  </si>
  <si>
    <t>Zábradlí ochranné dílcové vnitřní na lešeňových konstrukcích dvoutyčové montáž</t>
  </si>
  <si>
    <t>603458499</t>
  </si>
  <si>
    <t>https://podminky.urs.cz/item/CS_URS_2023_02/944121122</t>
  </si>
  <si>
    <t>zavěšené lešení na NK</t>
  </si>
  <si>
    <t>2*24,0</t>
  </si>
  <si>
    <t>944121222</t>
  </si>
  <si>
    <t>Zábradlí ochranné dílcové vnitřní na lešeňových konstrukcích dvoutyčové příplatek k ceně za každý den použití</t>
  </si>
  <si>
    <t>-1701895775</t>
  </si>
  <si>
    <t>https://podminky.urs.cz/item/CS_URS_2023_02/944121222</t>
  </si>
  <si>
    <t xml:space="preserve">"předpokládaná doba využití lešení - 56 dní" 56*48,00 </t>
  </si>
  <si>
    <t>944121822</t>
  </si>
  <si>
    <t>Zábradlí ochranné dílcové vnitřní na lešeňových konstrukcích dvoutyčové demontáž</t>
  </si>
  <si>
    <t>-220820038</t>
  </si>
  <si>
    <t>https://podminky.urs.cz/item/CS_URS_2023_02/944121822</t>
  </si>
  <si>
    <t>-1269315940</t>
  </si>
  <si>
    <t>Zaplachtování závěsného lěšení na NK</t>
  </si>
  <si>
    <t>"boční stěny NK" 26,4*5,0*2</t>
  </si>
  <si>
    <t>"čela NK" 8,0*5,0*2</t>
  </si>
  <si>
    <t>"podlaha + strop" 26,4*8,0*2</t>
  </si>
  <si>
    <t>905679317</t>
  </si>
  <si>
    <t>56*766,4</t>
  </si>
  <si>
    <t>1225710031</t>
  </si>
  <si>
    <t>766,4</t>
  </si>
  <si>
    <t>-643279528</t>
  </si>
  <si>
    <t>24,0*8,0</t>
  </si>
  <si>
    <t>518027854</t>
  </si>
  <si>
    <t>8 týdnů - 56 dnů</t>
  </si>
  <si>
    <t>192,000*56</t>
  </si>
  <si>
    <t>-1242564666</t>
  </si>
  <si>
    <t>961041211</t>
  </si>
  <si>
    <t>Bourání mostních konstrukcí základů z prostého betonu</t>
  </si>
  <si>
    <t>-392999744</t>
  </si>
  <si>
    <t>https://podminky.urs.cz/item/CS_URS_2023_02/961041211</t>
  </si>
  <si>
    <t>Odbourání závěrných zdí a návazných horních částí opěr</t>
  </si>
  <si>
    <t>pro zřízení spádových betonů</t>
  </si>
  <si>
    <t>2*3,4*2,4*0,3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</si>
  <si>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</si>
  <si>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</si>
  <si>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854543525</t>
  </si>
  <si>
    <t>https://podminky.urs.cz/item/CS_URS_2023_02/966005111</t>
  </si>
  <si>
    <t>Zábradlí v drážní stezce</t>
  </si>
  <si>
    <t>Příl. 2.1, 2.2</t>
  </si>
  <si>
    <t>3,6+1,5+8+8</t>
  </si>
  <si>
    <t>966075141</t>
  </si>
  <si>
    <t>Odstranění různých konstrukcí na mostech kovového zábradlí vcelku</t>
  </si>
  <si>
    <t>316786193</t>
  </si>
  <si>
    <t>https://podminky.urs.cz/item/CS_URS_2023_02/966075141</t>
  </si>
  <si>
    <t>Zábradlí na parapatech opěr</t>
  </si>
  <si>
    <t>2*6,6+3,3+3,65</t>
  </si>
  <si>
    <t>966075211</t>
  </si>
  <si>
    <t>Demontáž částí ocelového zábradlí mostů svařovaného nebo šroubovaného, hmotnosti do 50 kg</t>
  </si>
  <si>
    <t>-542431918</t>
  </si>
  <si>
    <t>https://podminky.urs.cz/item/CS_URS_2023_02/966075211</t>
  </si>
  <si>
    <t>Demontáž zábradlí na OK pro výškovou úpravu</t>
  </si>
  <si>
    <t>Příl. 2.2, 2.7</t>
  </si>
  <si>
    <t>7,1*(6*26,35+26*1,4)</t>
  </si>
  <si>
    <t>977141132</t>
  </si>
  <si>
    <t>Vrty pro kotvy do betonu s vyplněním epoxidovým tmelem, průměru 32 mm, hloubky 220 mm</t>
  </si>
  <si>
    <t>-1469737828</t>
  </si>
  <si>
    <t>https://podminky.urs.cz/item/CS_URS_2023_02/977141132</t>
  </si>
  <si>
    <t>Kotvení říms v korunách křídel (příloha 2.10)</t>
  </si>
  <si>
    <t>(21,55+25,58+27,64+12,53+0,85+1,3+2,65+1,45)/0,5+4</t>
  </si>
  <si>
    <t>985112111</t>
  </si>
  <si>
    <t>Odsekání degradovaného betonu stěn, tloušťky do 10 mm</t>
  </si>
  <si>
    <t>-1836104571</t>
  </si>
  <si>
    <t>https://podminky.urs.cz/item/CS_URS_2023_02/985112111</t>
  </si>
  <si>
    <t>35% ploch</t>
  </si>
  <si>
    <t>0,35*986,079</t>
  </si>
  <si>
    <t>985112112</t>
  </si>
  <si>
    <t>Odsekání degradovaného betonu stěn, tloušťky přes 10 do 30 mm</t>
  </si>
  <si>
    <t>886149540</t>
  </si>
  <si>
    <t>https://podminky.urs.cz/item/CS_URS_2023_02/985112112</t>
  </si>
  <si>
    <t>10% ploch</t>
  </si>
  <si>
    <t>0,1*986,079</t>
  </si>
  <si>
    <t>985112113</t>
  </si>
  <si>
    <t>Odsekání degradovaného betonu stěn, tloušťky přes 30 do 50 mm</t>
  </si>
  <si>
    <t>-1731606129</t>
  </si>
  <si>
    <t>https://podminky.urs.cz/item/CS_URS_2023_02/985112113</t>
  </si>
  <si>
    <t>5% ploch</t>
  </si>
  <si>
    <t>0,05*986,079</t>
  </si>
  <si>
    <t>985113111</t>
  </si>
  <si>
    <t>Pemrlování povrchu betonu stěn</t>
  </si>
  <si>
    <t>-1526171893</t>
  </si>
  <si>
    <t>https://podminky.urs.cz/item/CS_URS_2023_02/985113111</t>
  </si>
  <si>
    <t>50% sanovaných ploch (stávajících pohledových ploch opěr a křídel)</t>
  </si>
  <si>
    <t>0,50*986,079</t>
  </si>
  <si>
    <t>1478786959</t>
  </si>
  <si>
    <t>Opěra O 01</t>
  </si>
  <si>
    <t>Dřík</t>
  </si>
  <si>
    <t>"čelo" (0,5+10,47+0,57)*4,8</t>
  </si>
  <si>
    <t>"boky" (0,5+10,47+0,57)*2,5/2*2</t>
  </si>
  <si>
    <t>závěrná zídka</t>
  </si>
  <si>
    <t>"čelo"2,44*4,8</t>
  </si>
  <si>
    <t>"boky" (2,0+1,3)/2*2,44*2</t>
  </si>
  <si>
    <t>úložný práh</t>
  </si>
  <si>
    <t>1,22*4,8</t>
  </si>
  <si>
    <t>Římsy</t>
  </si>
  <si>
    <t>"pohledové plochy"(6,56+1,60+0,5+0,5+1,75+3,27)*0,6</t>
  </si>
  <si>
    <t>"horní plochy" (1,6+2,53+1,75)*0,5+(6,56-0,5)*1,25+(3,27-0,5)*1,19</t>
  </si>
  <si>
    <t>Křídlo SK 01</t>
  </si>
  <si>
    <t>(0,5+13,8)*19,1/2</t>
  </si>
  <si>
    <t>Křídlo SK 02</t>
  </si>
  <si>
    <t>25,3*(3,0+0,5)</t>
  </si>
  <si>
    <t>25,3*(13,97-3,0)/2</t>
  </si>
  <si>
    <t>Opěra O 02</t>
  </si>
  <si>
    <t>"čelo" (0,5+9,94+0,63)*5,6</t>
  </si>
  <si>
    <t>"boky" (0,5+9,94+0,63)*(2,5+0,6)/2*2</t>
  </si>
  <si>
    <t>"čelo"2,46*5,6</t>
  </si>
  <si>
    <t>"boky" (1,8+1,2)/2*2,46*2</t>
  </si>
  <si>
    <t>1,14*5,6</t>
  </si>
  <si>
    <t>"pohledové plochy"(6,57+1,87+0,5+0,5+1,60+3,04)*0,5</t>
  </si>
  <si>
    <t>"horní plochy" (1,87+2,56+1,60)*0,5+1,84*1,23+2,54*1,17+(6,57-1,84-0,5)*0,7</t>
  </si>
  <si>
    <t>Křídlo SK 03</t>
  </si>
  <si>
    <t>(0,5+13,4)*27,24/2</t>
  </si>
  <si>
    <t>Křídlo SK 04</t>
  </si>
  <si>
    <t>(0,5+13,43)*11,99/2-(11,99*2,3)/2</t>
  </si>
  <si>
    <t>Horní plochy svahových křídel (SK01-SK04)</t>
  </si>
  <si>
    <t>(21,55+0,85+25,58+1,3+27,64+2,65+12,53+1,45)*(0,5+0,30+0,15)</t>
  </si>
  <si>
    <t>985311111</t>
  </si>
  <si>
    <t>Reprofilace betonu sanačními maltami na cementové bázi ručně stěn, tloušťky do 10 mm</t>
  </si>
  <si>
    <t>1914985942</t>
  </si>
  <si>
    <t>https://podminky.urs.cz/item/CS_URS_2023_02/985311111</t>
  </si>
  <si>
    <t>Dřík - předpoklad 35%</t>
  </si>
  <si>
    <t>"čelo" (0,5+10,47+0,57)*4,8*0,35</t>
  </si>
  <si>
    <t>"boky" (0,5+10,47+0,57)*2,5/2*2*0,35</t>
  </si>
  <si>
    <t>závěrná zídka - předpoklad 20%</t>
  </si>
  <si>
    <t>"čelo"2,44*4,8*0,2</t>
  </si>
  <si>
    <t>"boky" (2,0+1,3)/2*2,44*2*0,2</t>
  </si>
  <si>
    <t>úložný práh - předpoklad 20%</t>
  </si>
  <si>
    <t>1,22*4,8*0,2</t>
  </si>
  <si>
    <t>Římsy - předpoklad 50%</t>
  </si>
  <si>
    <t>"pohledové plochy"(6,56+1,60+0,5+0,5+1,75+3,27)*0,6*0,5</t>
  </si>
  <si>
    <t>"horní plochy" ((1,6+2,53+1,75)*0,5+(6,56-0,5)*1,25+(3,27-0,5)*1,19)*0,5</t>
  </si>
  <si>
    <t>"čelo" (0,5+9,94+0,63)*5,6*0,35</t>
  </si>
  <si>
    <t>"boky" (0,5+9,94+0,63)*(2,5+0,6)/2*2*0,35</t>
  </si>
  <si>
    <t>"čelo"2,46*5,6*0,2</t>
  </si>
  <si>
    <t>"boky" (1,8+1,2)/2*2,46*2*0,2</t>
  </si>
  <si>
    <t>1,14*5,6*0,2</t>
  </si>
  <si>
    <t>"pohledové plochy"(6,57+1,87+0,5+0,5+1,60+3,04)*0,5*0,5</t>
  </si>
  <si>
    <t>"horní plochy" ((1,87+2,56+1,60)*0,5+1,84*1,23+2,54*1,17+(6,57-1,84-0,5)*0,7)*0,5</t>
  </si>
  <si>
    <t>985311113</t>
  </si>
  <si>
    <t>Reprofilace betonu sanačními maltami na cementové bázi ručně stěn, tloušťky přes 20 do 30 mm</t>
  </si>
  <si>
    <t>566996086</t>
  </si>
  <si>
    <t>https://podminky.urs.cz/item/CS_URS_2023_02/985311113</t>
  </si>
  <si>
    <t>Dřík - předpoklad 50%</t>
  </si>
  <si>
    <t>"čelo" (0,5+10,47+0,57)*4,8*0,5</t>
  </si>
  <si>
    <t>"boky" (0,5+10,47+0,57)*2,5/2*2*0,5</t>
  </si>
  <si>
    <t>závěrná zídka - předpoklad 50%</t>
  </si>
  <si>
    <t>"čelo"2,44*4,8*0,5</t>
  </si>
  <si>
    <t>"boky" (2,0+1,3)/2*2,44*2*0,5</t>
  </si>
  <si>
    <t>úložný práh - předpoklad 50%</t>
  </si>
  <si>
    <t>1,22*4,8*0,5</t>
  </si>
  <si>
    <t>Římsy - předpoklad 30%</t>
  </si>
  <si>
    <t>"pohledové plochy"(6,56+1,60+0,5+0,5+1,75+3,27)*0,6*0,3</t>
  </si>
  <si>
    <t>"horní plochy" ((1,6+2,53+1,75)*0,5+(6,56-0,5)*1,25+(3,27-0,5)*1,19)*0,3</t>
  </si>
  <si>
    <t>"čelo" (0,5+9,94+0,63)*5,6*0,5</t>
  </si>
  <si>
    <t>"boky" (0,5+9,94+0,63)*(2,5+0,6)/2*2*0,5</t>
  </si>
  <si>
    <t>závěrná zídka -předpoklad 50%</t>
  </si>
  <si>
    <t>"čelo"2,46*5,6*0,5</t>
  </si>
  <si>
    <t>"boky" (1,8+1,2)/2*2,46*2*0,5</t>
  </si>
  <si>
    <t>úložný práh -předpoklad 50%</t>
  </si>
  <si>
    <t>1,14*5,6*0,5</t>
  </si>
  <si>
    <t>"pohledové plochy"(6,57+1,87+0,5+0,5+1,60+3,04)*0,5*0,3</t>
  </si>
  <si>
    <t>"horní plochy" ((1,87+2,56+1,60)*0,5+1,84*1,23+2,54*1,17+(6,57-1,84-0,5)*0,7)*0,3</t>
  </si>
  <si>
    <t>1129035141</t>
  </si>
  <si>
    <t>Dřík -předpoklad 15% z celkové plochy</t>
  </si>
  <si>
    <t>"čelo" (0,5+10,47+0,57)*4,8*0,15</t>
  </si>
  <si>
    <t>"boky" (0,5+10,47+0,57)*2,5/2*2*0,15</t>
  </si>
  <si>
    <t>závěrná zídka - předpoklad 30%</t>
  </si>
  <si>
    <t>"čelo"2,44*4,8*0,3</t>
  </si>
  <si>
    <t>"boky" (2,0+1,3)/2*2,44*2*0,3</t>
  </si>
  <si>
    <t>úložný práh - předpoklad 30%</t>
  </si>
  <si>
    <t>1,22*4,8*0,3</t>
  </si>
  <si>
    <t>Římsy - předpoklad 20%</t>
  </si>
  <si>
    <t>"pohledové plochy"(6,56+1,60+0,5+0,5+1,75+3,27)*0,6*0,2</t>
  </si>
  <si>
    <t>"horní plochy" ((1,6+2,53+1,75)*0,5+(6,56-0,5)*1,25+(3,27-0,5)*1,19)*0,2</t>
  </si>
  <si>
    <t>Dřík -předpoklad 15%</t>
  </si>
  <si>
    <t>"čelo" (0,5+9,94+0,63)*5,6*0,15</t>
  </si>
  <si>
    <t>"boky" (0,5+9,94+0,63)*(2,5+0,6)/2*2*0,15</t>
  </si>
  <si>
    <t>"čelo"2,46*5,6*0,3</t>
  </si>
  <si>
    <t>"boky" (1,8+1,2)/2*2,46*2*0,3</t>
  </si>
  <si>
    <t>1,14*5,6*0,3</t>
  </si>
  <si>
    <t>"pohledové plochy"(6,57+1,87+0,5+0,5+1,60+3,04)*0,5*0,2</t>
  </si>
  <si>
    <t>"horní plochy" ((1,87+2,56+1,60)*0,5+1,84*1,23+2,54*1,17+(6,57-1,84-0,5)*0,7)*0,2</t>
  </si>
  <si>
    <t>985312114</t>
  </si>
  <si>
    <t>Stěrka k vyrovnání ploch reprofilovaného betonu stěn, tloušťky do 5 mm</t>
  </si>
  <si>
    <t>897235379</t>
  </si>
  <si>
    <t>https://podminky.urs.cz/item/CS_URS_2023_02/985312114</t>
  </si>
  <si>
    <t>Sjednocení pohledových sanovaných ploch</t>
  </si>
  <si>
    <t xml:space="preserve">Sanované plochy stěrkovými maltami  </t>
  </si>
  <si>
    <t>Římsy (stávající)</t>
  </si>
  <si>
    <t>985323111</t>
  </si>
  <si>
    <t>Spojovací můstek reprofilovaného betonu na cementové bázi, tloušťky 1 mm</t>
  </si>
  <si>
    <t>1906032025</t>
  </si>
  <si>
    <t>https://podminky.urs.cz/item/CS_URS_2023_02/985323111</t>
  </si>
  <si>
    <t>Uvažováno pro 100% sanovaných ploch</t>
  </si>
  <si>
    <t>2060783583</t>
  </si>
  <si>
    <t>nové římsy na svahových křídel (SK01-SK04)</t>
  </si>
  <si>
    <t>(21,55+25,58+27,64+12,53)*(0,1+0,30+0,8+0,15)</t>
  </si>
  <si>
    <t>(0,85+1,30+2,65+1,45)*(0,1+0,3+0,6+0,15)</t>
  </si>
  <si>
    <t>985422323</t>
  </si>
  <si>
    <t>Injektáž trhlin v betonových nebo železobetonových konstrukcích nízkotlaká do 0,6 MP s injektážními jehlami vloženými do vrtů včetně jejich vyvrtání aktivovanou cementovou maltou šířka trhlin přes 2 do 5 mm tloušťka konstrukce přes 200 do 300 mm</t>
  </si>
  <si>
    <t>80870185</t>
  </si>
  <si>
    <t>https://podminky.urs.cz/item/CS_URS_2023_02/985422323</t>
  </si>
  <si>
    <t>"dle přílohy TZ"</t>
  </si>
  <si>
    <t>"Sanace - injektáž trhlin"</t>
  </si>
  <si>
    <t>"O 01 - předpoklad"   20,00</t>
  </si>
  <si>
    <t>"O 02 - předpoklad"  20,00</t>
  </si>
  <si>
    <t>"křídla O 01"   2*15,00</t>
  </si>
  <si>
    <t>"křídla O 02"   2*15,00</t>
  </si>
  <si>
    <t>985520111</t>
  </si>
  <si>
    <t>Stříkaný beton z mokré směsi pevnosti v tlaku min. 25 MPa stěn, jedné vrstvy tloušťky do 30 mm</t>
  </si>
  <si>
    <t>-348654408</t>
  </si>
  <si>
    <t>https://podminky.urs.cz/item/CS_URS_2023_02/985520111</t>
  </si>
  <si>
    <t>985520119</t>
  </si>
  <si>
    <t>Stříkaný beton z mokré směsi pevnosti v tlaku min. 25 MPa stěn, jedné vrstvy tloušťky Příplatek k ceně za každých dalších i započatých 10 mm tloušťky</t>
  </si>
  <si>
    <t>-662787798</t>
  </si>
  <si>
    <t>https://podminky.urs.cz/item/CS_URS_2023_02/985520119</t>
  </si>
  <si>
    <t>Plochy křídel uvažováno do 50 mm (+2x 10 mm)</t>
  </si>
  <si>
    <t>622,925*2</t>
  </si>
  <si>
    <t>985562311</t>
  </si>
  <si>
    <t>Výztuž stříkaného betonu ze svařovaných sítí velikosti ok přes 100 mm jednovrstvých stěn, průměru drátu 4 mm</t>
  </si>
  <si>
    <t>1335997826</t>
  </si>
  <si>
    <t>https://podminky.urs.cz/item/CS_URS_2023_02/985562311</t>
  </si>
  <si>
    <t>koeficient prostřihu = 5%</t>
  </si>
  <si>
    <t>1,05*622,925</t>
  </si>
  <si>
    <t>1108779847</t>
  </si>
  <si>
    <t>Uvažováno 4 ks/m2</t>
  </si>
  <si>
    <t>"622,925*4=2491,7ks" 2492</t>
  </si>
  <si>
    <t>792665097</t>
  </si>
  <si>
    <t>(98,960+46,824+14,44)*0,0042*0,5</t>
  </si>
  <si>
    <t>997013814</t>
  </si>
  <si>
    <t>Poplatek za uložení stavebního odpadu na skládce (skládkovné) z izolačních materiálů zatříděného do Katalogu odpadů pod kódem 17 06 04</t>
  </si>
  <si>
    <t>217463420</t>
  </si>
  <si>
    <t>https://podminky.urs.cz/item/CS_URS_2023_02/997013814</t>
  </si>
  <si>
    <t>997013841</t>
  </si>
  <si>
    <t>Poplatek za uložení stavebního odpadu na skládce (skládkovné) odpadního materiálu po otryskávání bez obsahu nebezpečných látek zatříděného do Katalogu odpadů pod kódem 12 01 17</t>
  </si>
  <si>
    <t>-2076462527</t>
  </si>
  <si>
    <t>https://podminky.urs.cz/item/CS_URS_2023_02/997013841</t>
  </si>
  <si>
    <t>předpoklad 50% (z hmotnosti abraziva použitého na tryskání)</t>
  </si>
  <si>
    <t>0,5*60,444</t>
  </si>
  <si>
    <t>997013843</t>
  </si>
  <si>
    <t>Poplatek za uložení stavebního odpadu na skládce (skládkovné) odpadního materiálu po otryskávání s obsahem nebezpečných látek zatříděného do katalogu odpadů pod kódem 12 01 16</t>
  </si>
  <si>
    <t>1446661158</t>
  </si>
  <si>
    <t>https://podminky.urs.cz/item/CS_URS_2023_02/997013843</t>
  </si>
  <si>
    <t>997013861</t>
  </si>
  <si>
    <t>Poplatek za uložení stavebního odpadu na recyklační skládce (skládkovné) z prostého betonu zatříděného do Katalogu odpadů pod kódem 17 01 01</t>
  </si>
  <si>
    <t>-1147924118</t>
  </si>
  <si>
    <t>https://podminky.urs.cz/item/CS_URS_2023_02/997013861</t>
  </si>
  <si>
    <t>Autoaticky spočítané 82,456</t>
  </si>
  <si>
    <t>Po odečtění ocelového materiálu</t>
  </si>
  <si>
    <t>82,456-6,880-5,990-0,363-1,381</t>
  </si>
  <si>
    <t>-1961330210</t>
  </si>
  <si>
    <t>"suť HSV" 82,456</t>
  </si>
  <si>
    <t xml:space="preserve">"Suť PSV" 2*30,222+0,116 </t>
  </si>
  <si>
    <t>1848794918</t>
  </si>
  <si>
    <t>Do 30 km</t>
  </si>
  <si>
    <t>143,016*29</t>
  </si>
  <si>
    <t>-98080184</t>
  </si>
  <si>
    <t>143,016</t>
  </si>
  <si>
    <t>997211621</t>
  </si>
  <si>
    <t>Ekologická likvidace mostnic s drcením s odvozem drtě do 20 km</t>
  </si>
  <si>
    <t>18683873</t>
  </si>
  <si>
    <t>https://podminky.urs.cz/item/CS_URS_2023_02/997211621</t>
  </si>
  <si>
    <t>998003111</t>
  </si>
  <si>
    <t>Přesun hmot pro piloty, kůly, jehly, zápory, štětové nebo tabulové stěny ocelové nebo dřevěné, zřizované z terénu</t>
  </si>
  <si>
    <t>344135064</t>
  </si>
  <si>
    <t>https://podminky.urs.cz/item/CS_URS_2023_02/998003111</t>
  </si>
  <si>
    <t>přesun štětovnic</t>
  </si>
  <si>
    <t>(2,4+34,7+3,9)*2*0,156*2</t>
  </si>
  <si>
    <t>949574667</t>
  </si>
  <si>
    <t>82054046</t>
  </si>
  <si>
    <t>nové opěrné zdi dl. 3,0m</t>
  </si>
  <si>
    <t>3*1,2*2</t>
  </si>
  <si>
    <t>nové opěrné zdi dl. 4,5m</t>
  </si>
  <si>
    <t>4,5*1,2*2</t>
  </si>
  <si>
    <t>711111011</t>
  </si>
  <si>
    <t>Provedení izolace proti zemní vlhkosti natěradly a tmely za studena na ploše vodorovné V nátěrem suspensí asfaltovou</t>
  </si>
  <si>
    <t>186635170</t>
  </si>
  <si>
    <t>https://podminky.urs.cz/item/CS_URS_2023_02/711111011</t>
  </si>
  <si>
    <t>505779621</t>
  </si>
  <si>
    <t>3*(1,18+1,54)/2*2*2</t>
  </si>
  <si>
    <t>4,5*(1,0+1,54)/2*2*2</t>
  </si>
  <si>
    <t>(1,18+3,2+3,4+6,5+1,24)*0,7</t>
  </si>
  <si>
    <t>(1,17+3,0+4,69+6,57+1,22)*0,7</t>
  </si>
  <si>
    <t>236282489</t>
  </si>
  <si>
    <t>(129,72+61,699)*0,00035</t>
  </si>
  <si>
    <t>912427335</t>
  </si>
  <si>
    <t xml:space="preserve">3*(1,18+1,54)/2*2*2 </t>
  </si>
  <si>
    <t>11163346</t>
  </si>
  <si>
    <t>suspenze hydroizolační asfaltová</t>
  </si>
  <si>
    <t>1223815517</t>
  </si>
  <si>
    <t>Poznámka k položce:_x000D_
Spotřeba: 0,75 kg/m2</t>
  </si>
  <si>
    <t>spotřeba 700g/m2</t>
  </si>
  <si>
    <t>(18,0+39,18)*0,0007</t>
  </si>
  <si>
    <t>-2050903832</t>
  </si>
  <si>
    <t>(1,18+3,2+3,4+6,5+1,24)*0,8</t>
  </si>
  <si>
    <t>(1,17+3,0+4,69+6,57+1,22)*0,8</t>
  </si>
  <si>
    <t>-972824226</t>
  </si>
  <si>
    <t>Horizontální</t>
  </si>
  <si>
    <t>1457350409</t>
  </si>
  <si>
    <t>Vertikální</t>
  </si>
  <si>
    <t xml:space="preserve">3*0,8*2 </t>
  </si>
  <si>
    <t>4,5*0,8*2</t>
  </si>
  <si>
    <t>2004404000</t>
  </si>
  <si>
    <t>(111,720+34,519)*1,1</t>
  </si>
  <si>
    <t>141</t>
  </si>
  <si>
    <t>649067563</t>
  </si>
  <si>
    <t xml:space="preserve"> 111,720</t>
  </si>
  <si>
    <t>142</t>
  </si>
  <si>
    <t>-1796309615</t>
  </si>
  <si>
    <t>143</t>
  </si>
  <si>
    <t>1067299772</t>
  </si>
  <si>
    <t>"koeficient množství  1,1" 111,720*1,1</t>
  </si>
  <si>
    <t>144</t>
  </si>
  <si>
    <t>-1159068840</t>
  </si>
  <si>
    <t>"koeficient množství  1,1" 34,519*1,1</t>
  </si>
  <si>
    <t>145</t>
  </si>
  <si>
    <t>214556244</t>
  </si>
  <si>
    <t>146</t>
  </si>
  <si>
    <t>-1962362408</t>
  </si>
  <si>
    <t>"koeficient množství = 1,1" 111,720*1,1</t>
  </si>
  <si>
    <t>147</t>
  </si>
  <si>
    <t>-1778039172</t>
  </si>
  <si>
    <t>"opěrné zdi" 4,5*2+3,0*2</t>
  </si>
  <si>
    <t>"rub O01" 1,18+2,8+3,4+6,1+1,2</t>
  </si>
  <si>
    <t>"rub O02" 1,2+6,0+4,6+2,5+1,1</t>
  </si>
  <si>
    <t>148</t>
  </si>
  <si>
    <t>1387091348</t>
  </si>
  <si>
    <t>"opěrné zdi" (4,5/0,3+1)*2+(3,0/0,3+1)*2</t>
  </si>
  <si>
    <t>"rub O01, (1,18+2,8+3,4+6,1+1,2)/0,3+1=49,9" 50</t>
  </si>
  <si>
    <t>"rub O02, (1,2+6,0+4,6+2,5+1,1)/0,3+1=52,3" 53</t>
  </si>
  <si>
    <t>149</t>
  </si>
  <si>
    <t>-253660630</t>
  </si>
  <si>
    <t>45,08*1,05</t>
  </si>
  <si>
    <t>150</t>
  </si>
  <si>
    <t>-1493269091</t>
  </si>
  <si>
    <t>151</t>
  </si>
  <si>
    <t>2038295840</t>
  </si>
  <si>
    <t>152</t>
  </si>
  <si>
    <t>77651104</t>
  </si>
  <si>
    <t xml:space="preserve">Podlahy na chodnících mostu </t>
  </si>
  <si>
    <t>Příl. 2.15</t>
  </si>
  <si>
    <t>26,408*1,13 + 26,398*1,23</t>
  </si>
  <si>
    <t>153</t>
  </si>
  <si>
    <t>767591002</t>
  </si>
  <si>
    <t>Montáž výrobků z kompozitů podlah nebo podest z pochůzných litých roštů hmotnosti přes 15 do 30 kg/m2</t>
  </si>
  <si>
    <t>1899607047</t>
  </si>
  <si>
    <t>https://podminky.urs.cz/item/CS_URS_2023_02/767591002</t>
  </si>
  <si>
    <t>Podlahy na mostnicích (příl. 2.15)</t>
  </si>
  <si>
    <t>0,815*(3,962+3,861+3,824+3,844+3,841+3,846+2,579+0,6+0,72)</t>
  </si>
  <si>
    <t>27,2*2*0,2</t>
  </si>
  <si>
    <t>Podlaha na revizní lávce (příl. 2.07)</t>
  </si>
  <si>
    <t>26,1*0,74</t>
  </si>
  <si>
    <t>154</t>
  </si>
  <si>
    <t>76759_R1</t>
  </si>
  <si>
    <t>rošt kompozitní pochůzný litý 30x30/30mm A15</t>
  </si>
  <si>
    <t>1260992684</t>
  </si>
  <si>
    <t>chodníkové podlahy, m=14,7kg/m2, prořez 10%</t>
  </si>
  <si>
    <t>1,1*(26,408*1,13 + 26,398*1,23)</t>
  </si>
  <si>
    <t>155</t>
  </si>
  <si>
    <t>1859643151</t>
  </si>
  <si>
    <t>Podélné a příčné řezy</t>
  </si>
  <si>
    <t>2*26,4+12*(1,23+1,13)+2*11*(2*0,1+0,2)+4*(0,1+0,12+0,1)+2*0,06+0,717+2*(0,69+0,645)</t>
  </si>
  <si>
    <t>3*27,1+(0,815+2*0,20)*7</t>
  </si>
  <si>
    <t>156</t>
  </si>
  <si>
    <t>76759_R2</t>
  </si>
  <si>
    <t xml:space="preserve">rošt kompozitní pochůzný litý 30x30/38mm </t>
  </si>
  <si>
    <t>646566531</t>
  </si>
  <si>
    <t>Středová podlaha na mostnicích</t>
  </si>
  <si>
    <t>Prořez 10%</t>
  </si>
  <si>
    <t>0,815*(3,962+3,861+3,824+3,844+3,841+3,846+2,579+0,6+0,72)*1,1</t>
  </si>
  <si>
    <t>Podlaha na revizní lávce</t>
  </si>
  <si>
    <t>0,74*26,1*1,1</t>
  </si>
  <si>
    <t>157</t>
  </si>
  <si>
    <t>76759_M3</t>
  </si>
  <si>
    <t>Rošt kompozitní pochůzný litý s plnou horní deskou h. 38, oka 30x30</t>
  </si>
  <si>
    <t>956751360</t>
  </si>
  <si>
    <t>Na hlavách mostnic</t>
  </si>
  <si>
    <t>Prořez 30%</t>
  </si>
  <si>
    <t>27,2*2*0,2*1,3</t>
  </si>
  <si>
    <t>158</t>
  </si>
  <si>
    <t>76759_M4</t>
  </si>
  <si>
    <t>kompozitní profil 40*40mm , podkladky pod rošt na mostnicích</t>
  </si>
  <si>
    <t>1929518393</t>
  </si>
  <si>
    <t>Podložky podlah na mostnicích</t>
  </si>
  <si>
    <t>prořez 5%, počet mostnic+pozednic=43ks</t>
  </si>
  <si>
    <t>1,05*43*(2*0,2+2*0,3)</t>
  </si>
  <si>
    <t>159</t>
  </si>
  <si>
    <t>998767103</t>
  </si>
  <si>
    <t>Přesun hmot pro zámečnické konstrukce stanovený z hmotnosti přesunovaného materiálu vodorovná dopravní vzdálenost do 50 m v objektech výšky přes 12 do 24 m</t>
  </si>
  <si>
    <t>-134944520</t>
  </si>
  <si>
    <t>https://podminky.urs.cz/item/CS_URS_2023_02/998767103</t>
  </si>
  <si>
    <t>160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</si>
  <si>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</si>
  <si>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</si>
  <si>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923400635</t>
  </si>
  <si>
    <t>https://podminky.urs.cz/item/CS_URS_2023_02/998767181</t>
  </si>
  <si>
    <t>161</t>
  </si>
  <si>
    <t>998767192</t>
  </si>
  <si>
    <t>Přesun hmot pro zámečnické konstrukce stanovený z hmotnosti přesunovaného materiálu Příplatek k cenám za zvětšený přesun přes vymezenou největší dopravní vzdálenost do 100 m</t>
  </si>
  <si>
    <t>1561185768</t>
  </si>
  <si>
    <t>https://podminky.urs.cz/item/CS_URS_2023_02/998767192</t>
  </si>
  <si>
    <t>162</t>
  </si>
  <si>
    <t>97597756</t>
  </si>
  <si>
    <t>sloupky zábradlí na opěrách a přechodových zdech (viz příloha 2.14)</t>
  </si>
  <si>
    <t>1,06*22*7,09</t>
  </si>
  <si>
    <t>"patní plechy, 28,26kg/m" 0,2*22*28,26</t>
  </si>
  <si>
    <t>"madla, 5,91kg/m" ((4,532+3,025)*6+(6,535+5,58+3,03+3,225)*3)*5,91</t>
  </si>
  <si>
    <t>163</t>
  </si>
  <si>
    <t>1826747847</t>
  </si>
  <si>
    <t>plochy celé NK mostu a celé stávající zábradlí  včetně jeho zvýšení na NK, ONS 14, tl. 280</t>
  </si>
  <si>
    <t xml:space="preserve">"NK včetně chodníkových konzol a ložisek" </t>
  </si>
  <si>
    <t>"stávající zábradlí na NK"</t>
  </si>
  <si>
    <t>"nadvýšení zábradlí NK (styčníkové plechy)"</t>
  </si>
  <si>
    <t>"revizní lávka"</t>
  </si>
  <si>
    <t>"nové PÚ včetně upevnění na NK"</t>
  </si>
  <si>
    <t>"konstrukce chodníkové podlahy - stávající + doplnění nových chodníkových nosníků, "</t>
  </si>
  <si>
    <t>" viz příloha 3- soupis nátěr. ploch+přirážka na neuvedené prvky 5%"  (1457,94-39,60)*1,05</t>
  </si>
  <si>
    <t>164</t>
  </si>
  <si>
    <t>1738446949</t>
  </si>
  <si>
    <t>zábradlí  na opěrách a křídlach (příl.2.13 a 2.14)</t>
  </si>
  <si>
    <t>1675,699</t>
  </si>
  <si>
    <t>165</t>
  </si>
  <si>
    <t>-1998623274</t>
  </si>
  <si>
    <t>"příprava pro ONS 14, Sa 2 1/2, spotřeba 40kg/m2" 1489,257*0,04</t>
  </si>
  <si>
    <t>"zábradlí na bet. patkách" 58,270*0,015</t>
  </si>
  <si>
    <t>166</t>
  </si>
  <si>
    <t>1656792866</t>
  </si>
  <si>
    <t>"spotřeba 0,35kg/m2" (1489*4+595,703)*0,35</t>
  </si>
  <si>
    <t>167</t>
  </si>
  <si>
    <t>1478003830</t>
  </si>
  <si>
    <t>"spotřeba 0,35kg/m2" (58,270+23,308)*0,35</t>
  </si>
  <si>
    <t>168</t>
  </si>
  <si>
    <t>-1612858471</t>
  </si>
  <si>
    <t>"opěry + přechodové zdi, viz příloha 2.14" 32,71</t>
  </si>
  <si>
    <t>"křídla, viz příloha 2.13" 25,56</t>
  </si>
  <si>
    <t>169</t>
  </si>
  <si>
    <t>-410562563</t>
  </si>
  <si>
    <t>"ONS 14" 1489,257</t>
  </si>
  <si>
    <t>"ONS 91" 58,270</t>
  </si>
  <si>
    <t>170</t>
  </si>
  <si>
    <t>-1453723095</t>
  </si>
  <si>
    <t>171</t>
  </si>
  <si>
    <t>504588684</t>
  </si>
  <si>
    <t>172</t>
  </si>
  <si>
    <t>-1826388518</t>
  </si>
  <si>
    <t>173</t>
  </si>
  <si>
    <t>1657275753</t>
  </si>
  <si>
    <t>"ONS 14" 1489,257*0,4</t>
  </si>
  <si>
    <t>"ONS 91" 58,270*0,4</t>
  </si>
  <si>
    <t>174</t>
  </si>
  <si>
    <t>1072120880</t>
  </si>
  <si>
    <t>175</t>
  </si>
  <si>
    <t>1946035466</t>
  </si>
  <si>
    <t>odvrtání, odbroušení, zavaření poruch na ocelové konstrukci mostu, včetně vyhotovení TP, viz TZ, kap 9.12)</t>
  </si>
  <si>
    <t>"předpoklad" 2*8</t>
  </si>
  <si>
    <t>SO 04 - Ochrana a úprava drážních sdělovacích kabelů</t>
  </si>
  <si>
    <t>Ing. Lukáš Bari</t>
  </si>
  <si>
    <t>M - Práce a dodávky M</t>
  </si>
  <si>
    <t xml:space="preserve">    22-M - Montáže technologických zařízení pro dopravní stavby</t>
  </si>
  <si>
    <t>5915005020</t>
  </si>
  <si>
    <t>Hloubení rýh nebo jam ručně na železničním spodku třídy těžitelnosti I skupiny 2. Poznámka: 1. V cenách jsou započteny náklady na hloubení a uložení výzisku na terén nebo naložení na dopravní prostředek a uložení na úložišti.</t>
  </si>
  <si>
    <t>-520547208</t>
  </si>
  <si>
    <t xml:space="preserve">"M 62,355 " 90,0*0,4*0,6   </t>
  </si>
  <si>
    <t>"příčný překop" 7,0*0,4*1,2</t>
  </si>
  <si>
    <t>"M 62,478" 2*10,0*0,4*1,0</t>
  </si>
  <si>
    <t>-235072289</t>
  </si>
  <si>
    <t>Práce a dodávky M</t>
  </si>
  <si>
    <t>22-M</t>
  </si>
  <si>
    <t>Montáže technologických zařízení pro dopravní stavby</t>
  </si>
  <si>
    <t>7590525178</t>
  </si>
  <si>
    <t>Montáž kabelu úložného volně uloženého s jádrem 0,8 mm TCEKE do 50 XN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</si>
  <si>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-50690114</t>
  </si>
  <si>
    <t>7491251020</t>
  </si>
  <si>
    <t>Montáž lišt elektroinstalačních, kabelových žlabů z PVC-U jednokomorových zaklapávacích rozměru 75/75 - 75/100 mm - na konstrukci, omítku apod. včetně spojek, ohybů, rohů, bez krabic</t>
  </si>
  <si>
    <t>-549267124</t>
  </si>
  <si>
    <t>"M62,478" 2*10,0</t>
  </si>
  <si>
    <t>"M62,355" 90,0</t>
  </si>
  <si>
    <t>7590527042</t>
  </si>
  <si>
    <t>Demontáž kabelu volně uloženého</t>
  </si>
  <si>
    <t>747039119</t>
  </si>
  <si>
    <t>228260701_R</t>
  </si>
  <si>
    <t>Demontáž žlabu kabelového ocelového 50 x 25 mm</t>
  </si>
  <si>
    <t>105207985</t>
  </si>
  <si>
    <t>"M 62,478" 40,0</t>
  </si>
  <si>
    <t>228260732_R</t>
  </si>
  <si>
    <t>Demontáž žlabu kabelového z PVC včetně víka 40/60 nebo 60/60 mm</t>
  </si>
  <si>
    <t>175629379</t>
  </si>
  <si>
    <t>"M62,355" 90,0+7,0</t>
  </si>
  <si>
    <t>220260701_R</t>
  </si>
  <si>
    <t>Montáž žlabu kabelového ocelového včetně zhotovení a upevnění 50 x 25 mm</t>
  </si>
  <si>
    <t>554803194</t>
  </si>
  <si>
    <t>"M 62,478" 50,0</t>
  </si>
  <si>
    <t>7593500090</t>
  </si>
  <si>
    <t>Trasy kabelového vedení Kabelové žlaby (100x100) spodní + vrchní díl plast</t>
  </si>
  <si>
    <t>1301008508</t>
  </si>
  <si>
    <t>7593500095</t>
  </si>
  <si>
    <t>Trasy kabelového vedení Kabelové žlaby (100x100) spojka plast</t>
  </si>
  <si>
    <t>212451147</t>
  </si>
  <si>
    <t>7491403540</t>
  </si>
  <si>
    <t>Kabelové rošty a žlaby Kabelové žlaby plechové, pozinkované MARS NKZI 50X62X0.70 S pozink</t>
  </si>
  <si>
    <t>-288151883</t>
  </si>
  <si>
    <t>31951901_R</t>
  </si>
  <si>
    <t>páska stahovací nerezová š. 8 mm</t>
  </si>
  <si>
    <t>-685210075</t>
  </si>
  <si>
    <t>2 pásky na dl.1,0m, odl. pásky 0,07*4=0,28m/ks</t>
  </si>
  <si>
    <t>0,28*2*50,0</t>
  </si>
  <si>
    <t>7590541394</t>
  </si>
  <si>
    <t>Slaboproudé rozvody, kabely pro přívod a vnitřní instalaci Spojky metalických kabelů a příslušenství Teplem smrštitelná zesílená spojka pro netlakované kabely XAGA 500-100/25-260-FLE-CZ</t>
  </si>
  <si>
    <t>256</t>
  </si>
  <si>
    <t>1505828973</t>
  </si>
  <si>
    <t>7492104620</t>
  </si>
  <si>
    <t>Spojovací vedení, podpěrné izolátory Spojky, ukončení pasu, ostatní Spojka HDPE 05040 pr.40</t>
  </si>
  <si>
    <t>1205358923</t>
  </si>
  <si>
    <t>7590525403</t>
  </si>
  <si>
    <t>Montáž spojky rovné metalické do 50 XN</t>
  </si>
  <si>
    <t>1953021799</t>
  </si>
  <si>
    <t>7593505102</t>
  </si>
  <si>
    <t>Zatažení ochranné trubky HDPE do chráničky 110 mm</t>
  </si>
  <si>
    <t>18130992</t>
  </si>
  <si>
    <t>"příčný překop" (2*3,0+7,0)</t>
  </si>
  <si>
    <t>7593505200</t>
  </si>
  <si>
    <t>Uložení HDPE trubky pro optický kabel do kabelového žlabu</t>
  </si>
  <si>
    <t>-471493079</t>
  </si>
  <si>
    <t>"M62,478" 2*10,0+50,0</t>
  </si>
  <si>
    <t>7593505220</t>
  </si>
  <si>
    <t>Montáž spojky Plasson na HDPE trubce rovné nebo redukční</t>
  </si>
  <si>
    <t>1632136753</t>
  </si>
  <si>
    <t>7593505270</t>
  </si>
  <si>
    <t>Montáž kabelového označníku Ball Marker - upevnění kabelového označníku na plášť kabelu upevňovacími prvky</t>
  </si>
  <si>
    <t>954791719</t>
  </si>
  <si>
    <t>"předpoklad" 6</t>
  </si>
  <si>
    <t>7593507200</t>
  </si>
  <si>
    <t>Demontáž trubek HDPE z kabelového žlabu</t>
  </si>
  <si>
    <t>-1740107430</t>
  </si>
  <si>
    <t>"M62,478" 2*10,0+40,0</t>
  </si>
  <si>
    <t>7593507202</t>
  </si>
  <si>
    <t>Demontáž trubek HDPE z výkopu</t>
  </si>
  <si>
    <t>1680333961</t>
  </si>
  <si>
    <t>7598035170</t>
  </si>
  <si>
    <t>Kontrola tlakutěsnosti HDPE trubky v úseku do 2 000 m</t>
  </si>
  <si>
    <t>777979508</t>
  </si>
  <si>
    <t>7593501160</t>
  </si>
  <si>
    <t>Trasy kabelového vedení Chránička dělená 06110/2 průměr 110/100 mm délka 300 mm</t>
  </si>
  <si>
    <t>382026093</t>
  </si>
  <si>
    <t>9902100500</t>
  </si>
  <si>
    <t>Doprava obousměrná mechanizací o nosnosti přes 3,5 t sypanin (kameniva, písku, suti, dlažebních kostek,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</si>
  <si>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-98852081</t>
  </si>
  <si>
    <t>VON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</si>
  <si>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</si>
  <si>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</si>
  <si>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</si>
  <si>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</si>
  <si>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</si>
  <si>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</si>
  <si>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</si>
  <si>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Vedlejší rozpočtové náklady</t>
  </si>
  <si>
    <t>022111001- R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</si>
  <si>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</si>
  <si>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1809522457</t>
  </si>
  <si>
    <t>https://podminky.urs.cz/item/CS_URS_2023_02/022111001- R</t>
  </si>
  <si>
    <t xml:space="preserve">SVÚ koleje 49 E1 na dřev. pražcích dl.1070 m (2x = 2. a 3.podbití) </t>
  </si>
  <si>
    <t>1,070*2</t>
  </si>
  <si>
    <t>033131001_R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</si>
  <si>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</si>
  <si>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1140320736</t>
  </si>
  <si>
    <t>https://podminky.urs.cz/item/CS_URS_2023_02/033131001_R</t>
  </si>
  <si>
    <t>Organizační zajištění prací při zřízení BK</t>
  </si>
  <si>
    <t>278+2*50</t>
  </si>
  <si>
    <t>VRN1</t>
  </si>
  <si>
    <t>Průzkumné, geodetické a projektové práce</t>
  </si>
  <si>
    <t>012103000</t>
  </si>
  <si>
    <t>Geodetické práce před výstavbou</t>
  </si>
  <si>
    <t>soubor</t>
  </si>
  <si>
    <t>1024</t>
  </si>
  <si>
    <t>-1121723434</t>
  </si>
  <si>
    <t>https://podminky.urs.cz/item/CS_URS_2023_02/012103000</t>
  </si>
  <si>
    <t>"vytyčení hranic pozemku dráhy, prostor zařízení staveniště, vytyčení zajišťovacích bodů, doloženo protokolem" 1</t>
  </si>
  <si>
    <t>012103000.1</t>
  </si>
  <si>
    <t>27540259</t>
  </si>
  <si>
    <t>https://podminky.urs.cz/item/CS_URS_2023_02/012103000.1</t>
  </si>
  <si>
    <t>"vytyčení kabelových tras, doloženo protokolem" 1</t>
  </si>
  <si>
    <t>012203000</t>
  </si>
  <si>
    <t>Geodetické práce při provádění stavby</t>
  </si>
  <si>
    <t>879050623</t>
  </si>
  <si>
    <t>https://podminky.urs.cz/item/CS_URS_2023_02/012203000</t>
  </si>
  <si>
    <t>"měření nutná pro zdárné provedení stavby" 1</t>
  </si>
  <si>
    <t>012303000</t>
  </si>
  <si>
    <t>Geodetické práce po výstavbě</t>
  </si>
  <si>
    <t>-492039365</t>
  </si>
  <si>
    <t>https://podminky.urs.cz/item/CS_URS_2023_02/012303000</t>
  </si>
  <si>
    <t>"geodetické zaměření skutečného provedení stavby včetně její polohy vůči hranicím pozemku dráhy" 1</t>
  </si>
  <si>
    <t>013244000</t>
  </si>
  <si>
    <t>Dokumentace pro provádění stavby</t>
  </si>
  <si>
    <t>-1449145110</t>
  </si>
  <si>
    <t>https://podminky.urs.cz/item/CS_URS_2023_02/013244000</t>
  </si>
  <si>
    <t>"výrobní dokumentace mostních závěrů, M 62,355, viz příloha č.2.4.5 " 1</t>
  </si>
  <si>
    <t>013244000.1</t>
  </si>
  <si>
    <t>-1717280869</t>
  </si>
  <si>
    <t>https://podminky.urs.cz/item/CS_URS_2023_02/013244000.1</t>
  </si>
  <si>
    <t>"výrobní dokumentace ložisek , M 62,355, viz příloha č. 2.4.3" 1</t>
  </si>
  <si>
    <t>013244000.2</t>
  </si>
  <si>
    <t>-394478694</t>
  </si>
  <si>
    <t>https://podminky.urs.cz/item/CS_URS_2023_02/013244000.2</t>
  </si>
  <si>
    <t>"výrobní dokumentace odvodnění NK, M 62,355, příloha č. 2.4.4" 1</t>
  </si>
  <si>
    <t>013244000.3</t>
  </si>
  <si>
    <t>1270278533</t>
  </si>
  <si>
    <t>https://podminky.urs.cz/item/CS_URS_2023_02/013244000.3</t>
  </si>
  <si>
    <t>"výrobní dokumentace podpůrných konstrukcí pro zvednutí NK, M 62,355, příloha č. 2.6.2" 1</t>
  </si>
  <si>
    <t>013244000.4</t>
  </si>
  <si>
    <t>1883331637</t>
  </si>
  <si>
    <t>https://podminky.urs.cz/item/CS_URS_2023_02/013244000.4</t>
  </si>
  <si>
    <t>"výrobní dokumentace podlah, M 62,478, příloha č. 2.15" 1</t>
  </si>
  <si>
    <t>013254000</t>
  </si>
  <si>
    <t>Dokumentace skutečného provedení stavby</t>
  </si>
  <si>
    <t>888133665</t>
  </si>
  <si>
    <t>https://podminky.urs.cz/item/CS_URS_2023_02/013254000</t>
  </si>
  <si>
    <t>Poznámka k položce:_x000D_
2x listinná podoba + elektronická podoba (1x otevřená+1x uzavřená)</t>
  </si>
  <si>
    <t>celé stavby = SO 01, SO02, SO03, SO04</t>
  </si>
  <si>
    <t>VRN3</t>
  </si>
  <si>
    <t>Zařízení staveniště</t>
  </si>
  <si>
    <t>032903000</t>
  </si>
  <si>
    <t>Náklady na provoz a údržbu vybavení staveniště</t>
  </si>
  <si>
    <t>%</t>
  </si>
  <si>
    <t>233499024</t>
  </si>
  <si>
    <t>https://podminky.urs.cz/item/CS_URS_2023_02/032903000</t>
  </si>
  <si>
    <t xml:space="preserve">Poznámka k položce:_x000D_
Náklady na zřízení, provoz a údržbu vybavení staveniště včetně nákladů za zrušení zařízení staveniště a uvedení pozemků do původního stavu ( energie, úklid komunikací, zpevněné plochy, oplocení, dočasná úprava oplocení + uvedení do původního stavu pro přístup z areálu ELIKON....)_x000D_
1) jako množství do buňky H uvede uchazeč součet cen ze sloupce J (∑HSV+∑PSV-∑997-∑998) snížený o hodnotu položek materiálu.(podrobněji k výpočtu viz níže)_x000D_
2) jednotkovou cenu = výši procentní sazby volí uchazeč. maximální přípustná sazba je 2,0% (příklad 2,0%=0,02 - do buňky I se vepíše hodnota 0,02) _x000D_
_x000D_
Vybavení staveniště počítáno z položek:_x000D_
SO - 01, svršek : ∑1-4,6,21-24, 27-31, 34-36, 39-41, 43, 49-50_x000D_
SO - 02,  Most v km 62,355 :∑ 1-9, 13-29, 31-33, 36-37, 39-47, 49-50, 59-60, 70-78, 80-88, 99-100, 102, 104-107, 109-110, 112, 115, 120-121, 123,125,127-129,133-138, 140,_x000D_
SO - 03,  Most v km 62,478 :∑ 1-8, 10-16, 18-20, 22-40, 48-57, 60-64, 70, 76-79, 82-83, 99-119, 131-133, 135, 137-139, 141-142, 145, 147, 152-153, 155, 162-164, 168-173, 175_x000D_
SO- 04 Ochrana  a úprava drážních sdělovacích kabelů:  ∑1-8, 15-22_x000D_
</t>
  </si>
  <si>
    <t xml:space="preserve">"SO 01" </t>
  </si>
  <si>
    <t xml:space="preserve">"SO 02" </t>
  </si>
  <si>
    <t xml:space="preserve">"SO 03" </t>
  </si>
  <si>
    <t xml:space="preserve">"SO 04" </t>
  </si>
  <si>
    <t>034603000</t>
  </si>
  <si>
    <t>Alarm, strážní služba staveniště</t>
  </si>
  <si>
    <t>-1303524129</t>
  </si>
  <si>
    <t>https://podminky.urs.cz/item/CS_URS_2023_02/034603000</t>
  </si>
  <si>
    <t>Poznámka k položce:_x000D_
Poznámka k položce: Hlídání staveniště 56 dnů, 12 hod denně</t>
  </si>
  <si>
    <t>"střežení  staveniště - výluka" 56*12</t>
  </si>
  <si>
    <t>"střežení pracoviště - mimo výluku" 45*12</t>
  </si>
  <si>
    <t>VRN4</t>
  </si>
  <si>
    <t>Inženýrská činnost</t>
  </si>
  <si>
    <t>043134000</t>
  </si>
  <si>
    <t>Zkoušky zatěžovací</t>
  </si>
  <si>
    <t>-408004088</t>
  </si>
  <si>
    <t>https://podminky.urs.cz/item/CS_URS_2023_02/043134000</t>
  </si>
  <si>
    <t>Poznámka k položce:_x000D_
Statické zkoušky únosnosti za opěrami  pod přechodovými zídkami_x000D_
Zkoušky budou provedeny akreditovanou laboratoří a doloženy protokoly.</t>
  </si>
  <si>
    <t>M 62,355</t>
  </si>
  <si>
    <t>"pod přechodovými zídkami" 4*1</t>
  </si>
  <si>
    <t>M 62,478</t>
  </si>
  <si>
    <t>043194000</t>
  </si>
  <si>
    <t>Ostatní zkoušky</t>
  </si>
  <si>
    <t>sonda</t>
  </si>
  <si>
    <t>178994215</t>
  </si>
  <si>
    <t>https://podminky.urs.cz/item/CS_URS_2023_02/043194000</t>
  </si>
  <si>
    <t>Poznámka k položce:_x000D_
Odsekání výplňové hmoty kapsy, obnažení a očištění kotvení, pořízení fotodokumentace, aplikace spoj. můstku, nátěr kotvy, zalití kapsy betonem C30/37</t>
  </si>
  <si>
    <t>M 62,355, Provedení diagnostiky stavu kotevení  prefa říms do NK - dle TZ, 2 sondy/nosník</t>
  </si>
  <si>
    <t>049002000</t>
  </si>
  <si>
    <t>Ostatní inženýrská činnost - havarijní plán</t>
  </si>
  <si>
    <t>Soubor</t>
  </si>
  <si>
    <t>-484763923</t>
  </si>
  <si>
    <t>https://podminky.urs.cz/item/CS_URS_2023_02/049002000</t>
  </si>
  <si>
    <t>Poznámka k položce:_x000D_
Zpracování havarijního a povodňového plánu podle § 39 zákona č. 254/2001 Sb. a jeho projednání a schválení s příslušnými orgány státní správy a správcem toku.</t>
  </si>
  <si>
    <t>"M 62,478" 1</t>
  </si>
  <si>
    <t>VRN6</t>
  </si>
  <si>
    <t>Územní vlivy</t>
  </si>
  <si>
    <t>060001000</t>
  </si>
  <si>
    <t>-652528548</t>
  </si>
  <si>
    <t>https://podminky.urs.cz/item/CS_URS_2023_02/060001000</t>
  </si>
  <si>
    <t>"náklady na vyspravení příjezdových komunikací  po provedení stavby" 1</t>
  </si>
  <si>
    <t>065002000</t>
  </si>
  <si>
    <t>Mimostaveništní doprava materiálů</t>
  </si>
  <si>
    <t>-804253879</t>
  </si>
  <si>
    <t>https://podminky.urs.cz/item/CS_URS_2023_02/065002000</t>
  </si>
  <si>
    <t>Poznámka k položce:_x000D_
Poznámka k položce: Doprava konstrukce z deponie na dílnu a následně na staveniště Doprava panelů na provizorní zpevnění</t>
  </si>
  <si>
    <t>"odvodnění mostu + mostní závěry (odhad km)" 100+100</t>
  </si>
  <si>
    <t>"ložiska - staveniště (odhad km) " 2*80</t>
  </si>
  <si>
    <t>" nové zábradlí - staveniště(odhad  km)" 100+100</t>
  </si>
  <si>
    <t>"silniční panely (odhad km)" 2*100</t>
  </si>
  <si>
    <t>"PIŽMO (odhad km)" 2*100</t>
  </si>
  <si>
    <t>"lešení - staveniště(odhad km )" 2*100</t>
  </si>
  <si>
    <t>" materiál na SVI" 50</t>
  </si>
  <si>
    <t>"mostnice" 2*80</t>
  </si>
  <si>
    <t>"materiál na PKO , M 62,478" 100</t>
  </si>
  <si>
    <t>VRN7</t>
  </si>
  <si>
    <t>Provozní vlivy</t>
  </si>
  <si>
    <t>072002000</t>
  </si>
  <si>
    <t>Silniční provoz</t>
  </si>
  <si>
    <t>-1376994312</t>
  </si>
  <si>
    <t>https://podminky.urs.cz/item/CS_URS_2023_02/072002000</t>
  </si>
  <si>
    <t>Poznámka k položce:_x000D_
1) jako množství do buňky H uvede uchazeč součet cen za práce prováděné za silničního provozu (prováděných mimo nepřetržitou výluku) pro celou stavbu _x000D_
2) jednotkovou cenu = výši procentní sazby volí uchazeč. maximální přípustná sazba je 6,0% (příklad 6,0%=0,06 - do buňky I se vepíše hodnota 0,06) _x000D_
_x000D_
SO02: ∑39-40, 61, 63-64, 66-67, 69, (72-77)/2, 79/2, _x000D_
SO03: ∑85, 89, (116-117)/2,</t>
  </si>
  <si>
    <t>074002000</t>
  </si>
  <si>
    <t>Železniční a městský kolejový provoz</t>
  </si>
  <si>
    <t>1651665529</t>
  </si>
  <si>
    <t>https://podminky.urs.cz/item/CS_URS_2023_02/074002000</t>
  </si>
  <si>
    <t xml:space="preserve">Poznámka k položce:_x000D_
1) jako množství do buňky H uvede uchazeč součet cen za práce prováděné za železničního provozu (prováděných mimo nepřetržitou výluku) pro celou stavbu _x000D_
2) jednotkovou cenu = výši procentní sazby volí uchazeč. maximální přípustná sazba je 5,0% (příklad 5,0%=0,05 - do buňky I se vepíše hodnota 0,05) _x000D_
_x000D_
SO02: ∑61, 63-64, 66-67, 69, (72-77)/2, 79/2, _x000D_
SO03: ∑84, 88, 90, 92, 96, 98, (116-117)/2,  </t>
  </si>
  <si>
    <t>079002000</t>
  </si>
  <si>
    <t>Ostatní provozní vlivy</t>
  </si>
  <si>
    <t>715938988</t>
  </si>
  <si>
    <t>https://podminky.urs.cz/item/CS_URS_2023_02/079002000</t>
  </si>
  <si>
    <t xml:space="preserve">"Zajištění dočasné uzavírky a omezení provozu na komuniíkaci pod mostem" 1 </t>
  </si>
  <si>
    <t>(zajištění rozhodnutí o omezení provozu, organizační opatření , včetně instalace a údržby přechodného dopravního značení a pod...) M 62,355 a M 62,478</t>
  </si>
  <si>
    <t>VRN9</t>
  </si>
  <si>
    <t>Ostatní náklady</t>
  </si>
  <si>
    <t>101030021100</t>
  </si>
  <si>
    <t>Kráčivé rýpadlo výkon 104 kW</t>
  </si>
  <si>
    <t>Sh</t>
  </si>
  <si>
    <t>1354450486</t>
  </si>
  <si>
    <t>"SO 02 +SO03" 20*8</t>
  </si>
  <si>
    <t>110030121000</t>
  </si>
  <si>
    <t>Dvoucestný bagr (MHS)</t>
  </si>
  <si>
    <t>-431942022</t>
  </si>
  <si>
    <t>"SO 02+03 - mosty" 6*8</t>
  </si>
  <si>
    <t>"SO 01 - svršek" 10*8</t>
  </si>
  <si>
    <t>111010021000</t>
  </si>
  <si>
    <t>Jeřáb na automobilovém podvozku AD 28</t>
  </si>
  <si>
    <t>-325669833</t>
  </si>
  <si>
    <t>"SO 02+03 - mosyt" 8*8</t>
  </si>
  <si>
    <t>301010021200</t>
  </si>
  <si>
    <t>Nákladní automobil valník s rukou nosnost 12t</t>
  </si>
  <si>
    <t>-1791496844</t>
  </si>
  <si>
    <t>"SO 02+03 - mosy" 8*8</t>
  </si>
  <si>
    <t>302030012100</t>
  </si>
  <si>
    <t>Čerpadlo betonových směsí na automobilovém podvozku výkon 80m3/h, dosah 50m</t>
  </si>
  <si>
    <t>1829396362</t>
  </si>
  <si>
    <t>"SO 02 - most 62,355" 8*3</t>
  </si>
  <si>
    <t>"SO 03 - most 62,355" 4*3</t>
  </si>
  <si>
    <t>R18</t>
  </si>
  <si>
    <t>přeprava dvoucestného bagru (MHS)</t>
  </si>
  <si>
    <t>-1742481016</t>
  </si>
  <si>
    <t>"SO 02 + SO03" 2*50</t>
  </si>
  <si>
    <t>R19</t>
  </si>
  <si>
    <t>přeprava automobilového jeřábu AD 28</t>
  </si>
  <si>
    <t>-1600251641</t>
  </si>
  <si>
    <t>"SO 02 + 03 - mosty, do 30km" 4*50</t>
  </si>
  <si>
    <t>R19.1</t>
  </si>
  <si>
    <t>přeprava kráčivého rýpadla výkon 104 kW</t>
  </si>
  <si>
    <t>534563317</t>
  </si>
  <si>
    <t>"SO 02 + 03 - mosyt, do 50km" 2*50</t>
  </si>
  <si>
    <t>R21</t>
  </si>
  <si>
    <t>Čerpadlo betonových směsí na automobilovém podvozku výkon 80m3/h, dosah do 50m - přeprava+ přistavení</t>
  </si>
  <si>
    <t>-137221133</t>
  </si>
  <si>
    <t>"SO 02 + 03- mosty" 12</t>
  </si>
  <si>
    <t>R22</t>
  </si>
  <si>
    <t>Norná stěna a jiná opatření dle schváleného havarijního a povodňového plánu stavby</t>
  </si>
  <si>
    <t>1988158964</t>
  </si>
  <si>
    <t>Poznámka k položce:_x000D_
Položka zahrnuje veškerý materiál, výrobky a polotovary, montáž, včetně mimostaveništní a vnitrostaveništní dopravy (rovněž přesuny), včetně naložení a složení.</t>
  </si>
  <si>
    <t>"SO 03 -most 62,478"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</si>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</sst>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2/428941123" TargetMode="External"/><Relationship Id="rId21" Type="http://schemas.openxmlformats.org/officeDocument/2006/relationships/hyperlink" Target="https://podminky.urs.cz/item/CS_URS_2023_02/334352111" TargetMode="External"/><Relationship Id="rId42" Type="http://schemas.openxmlformats.org/officeDocument/2006/relationships/hyperlink" Target="https://podminky.urs.cz/item/CS_URS_2023_02/931992121" TargetMode="External"/><Relationship Id="rId47" Type="http://schemas.openxmlformats.org/officeDocument/2006/relationships/hyperlink" Target="https://podminky.urs.cz/item/CS_URS_2023_02/944611111" TargetMode="External"/><Relationship Id="rId63" Type="http://schemas.openxmlformats.org/officeDocument/2006/relationships/hyperlink" Target="https://podminky.urs.cz/item/CS_URS_2023_02/962051111" TargetMode="External"/><Relationship Id="rId68" Type="http://schemas.openxmlformats.org/officeDocument/2006/relationships/hyperlink" Target="https://podminky.urs.cz/item/CS_URS_2023_02/985131111" TargetMode="External"/><Relationship Id="rId84" Type="http://schemas.openxmlformats.org/officeDocument/2006/relationships/hyperlink" Target="https://podminky.urs.cz/item/CS_URS_2023_02/711131821" TargetMode="External"/><Relationship Id="rId89" Type="http://schemas.openxmlformats.org/officeDocument/2006/relationships/hyperlink" Target="https://podminky.urs.cz/item/CS_URS_2023_02/711491272" TargetMode="External"/><Relationship Id="rId7" Type="http://schemas.openxmlformats.org/officeDocument/2006/relationships/hyperlink" Target="https://podminky.urs.cz/item/CS_URS_2023_02/171251201" TargetMode="External"/><Relationship Id="rId71" Type="http://schemas.openxmlformats.org/officeDocument/2006/relationships/hyperlink" Target="https://podminky.urs.cz/item/CS_URS_2023_02/997013602" TargetMode="External"/><Relationship Id="rId92" Type="http://schemas.openxmlformats.org/officeDocument/2006/relationships/hyperlink" Target="https://podminky.urs.cz/item/CS_URS_2023_02/767190116" TargetMode="External"/><Relationship Id="rId2" Type="http://schemas.openxmlformats.org/officeDocument/2006/relationships/hyperlink" Target="https://podminky.urs.cz/item/CS_URS_2023_02/131151104" TargetMode="External"/><Relationship Id="rId16" Type="http://schemas.openxmlformats.org/officeDocument/2006/relationships/hyperlink" Target="https://podminky.urs.cz/item/CS_URS_2023_02/334323218" TargetMode="External"/><Relationship Id="rId29" Type="http://schemas.openxmlformats.org/officeDocument/2006/relationships/hyperlink" Target="https://podminky.urs.cz/item/CS_URS_2023_02/429172112" TargetMode="External"/><Relationship Id="rId11" Type="http://schemas.openxmlformats.org/officeDocument/2006/relationships/hyperlink" Target="https://podminky.urs.cz/item/CS_URS_2023_02/317321191" TargetMode="External"/><Relationship Id="rId24" Type="http://schemas.openxmlformats.org/officeDocument/2006/relationships/hyperlink" Target="https://podminky.urs.cz/item/CS_URS_2023_02/334361266" TargetMode="External"/><Relationship Id="rId32" Type="http://schemas.openxmlformats.org/officeDocument/2006/relationships/hyperlink" Target="https://podminky.urs.cz/item/CS_URS_2023_02/429173114" TargetMode="External"/><Relationship Id="rId37" Type="http://schemas.openxmlformats.org/officeDocument/2006/relationships/hyperlink" Target="https://podminky.urs.cz/item/CS_URS_2023_02/458501112" TargetMode="External"/><Relationship Id="rId40" Type="http://schemas.openxmlformats.org/officeDocument/2006/relationships/hyperlink" Target="https://podminky.urs.cz/item/CS_URS_2023_02/911121211" TargetMode="External"/><Relationship Id="rId45" Type="http://schemas.openxmlformats.org/officeDocument/2006/relationships/hyperlink" Target="https://podminky.urs.cz/item/CS_URS_2023_02/941111211" TargetMode="External"/><Relationship Id="rId53" Type="http://schemas.openxmlformats.org/officeDocument/2006/relationships/hyperlink" Target="https://podminky.urs.cz/item/CS_URS_2023_02/953961111" TargetMode="External"/><Relationship Id="rId58" Type="http://schemas.openxmlformats.org/officeDocument/2006/relationships/hyperlink" Target="https://podminky.urs.cz/item/CS_URS_2023_02/985312111" TargetMode="External"/><Relationship Id="rId66" Type="http://schemas.openxmlformats.org/officeDocument/2006/relationships/hyperlink" Target="https://podminky.urs.cz/item/CS_URS_2023_02/977151111" TargetMode="External"/><Relationship Id="rId74" Type="http://schemas.openxmlformats.org/officeDocument/2006/relationships/hyperlink" Target="https://podminky.urs.cz/item/CS_URS_2023_02/997013811" TargetMode="External"/><Relationship Id="rId79" Type="http://schemas.openxmlformats.org/officeDocument/2006/relationships/hyperlink" Target="https://podminky.urs.cz/item/CS_URS_2023_02/998212111" TargetMode="External"/><Relationship Id="rId87" Type="http://schemas.openxmlformats.org/officeDocument/2006/relationships/hyperlink" Target="https://podminky.urs.cz/item/CS_URS_2023_02/711491172" TargetMode="External"/><Relationship Id="rId102" Type="http://schemas.openxmlformats.org/officeDocument/2006/relationships/hyperlink" Target="https://podminky.urs.cz/item/CS_URS_2023_02/789322221" TargetMode="External"/><Relationship Id="rId5" Type="http://schemas.openxmlformats.org/officeDocument/2006/relationships/hyperlink" Target="https://podminky.urs.cz/item/CS_URS_2023_02/167151111" TargetMode="External"/><Relationship Id="rId61" Type="http://schemas.openxmlformats.org/officeDocument/2006/relationships/hyperlink" Target="https://podminky.urs.cz/item/CS_URS_2023_02/985564113" TargetMode="External"/><Relationship Id="rId82" Type="http://schemas.openxmlformats.org/officeDocument/2006/relationships/hyperlink" Target="https://podminky.urs.cz/item/CS_URS_2023_02/711112011" TargetMode="External"/><Relationship Id="rId90" Type="http://schemas.openxmlformats.org/officeDocument/2006/relationships/hyperlink" Target="https://podminky.urs.cz/item/CS_URS_2023_02/998711103" TargetMode="External"/><Relationship Id="rId95" Type="http://schemas.openxmlformats.org/officeDocument/2006/relationships/hyperlink" Target="https://podminky.urs.cz/item/CS_URS_2023_02/998767102" TargetMode="External"/><Relationship Id="rId19" Type="http://schemas.openxmlformats.org/officeDocument/2006/relationships/hyperlink" Target="https://podminky.urs.cz/item/CS_URS_2023_02/334351112" TargetMode="External"/><Relationship Id="rId14" Type="http://schemas.openxmlformats.org/officeDocument/2006/relationships/hyperlink" Target="https://podminky.urs.cz/item/CS_URS_2023_02/317361116" TargetMode="External"/><Relationship Id="rId22" Type="http://schemas.openxmlformats.org/officeDocument/2006/relationships/hyperlink" Target="https://podminky.urs.cz/item/CS_URS_2023_02/334352211" TargetMode="External"/><Relationship Id="rId27" Type="http://schemas.openxmlformats.org/officeDocument/2006/relationships/hyperlink" Target="https://podminky.urs.cz/item/CS_URS_2023_02/429172111" TargetMode="External"/><Relationship Id="rId30" Type="http://schemas.openxmlformats.org/officeDocument/2006/relationships/hyperlink" Target="https://podminky.urs.cz/item/CS_URS_2023_02/429172212" TargetMode="External"/><Relationship Id="rId35" Type="http://schemas.openxmlformats.org/officeDocument/2006/relationships/hyperlink" Target="https://podminky.urs.cz/item/CS_URS_2023_02/451476112" TargetMode="External"/><Relationship Id="rId43" Type="http://schemas.openxmlformats.org/officeDocument/2006/relationships/hyperlink" Target="https://podminky.urs.cz/item/CS_URS_2023_02/931994132" TargetMode="External"/><Relationship Id="rId48" Type="http://schemas.openxmlformats.org/officeDocument/2006/relationships/hyperlink" Target="https://podminky.urs.cz/item/CS_URS_2023_02/944611211" TargetMode="External"/><Relationship Id="rId56" Type="http://schemas.openxmlformats.org/officeDocument/2006/relationships/hyperlink" Target="https://podminky.urs.cz/item/CS_URS_2023_02/985311115" TargetMode="External"/><Relationship Id="rId64" Type="http://schemas.openxmlformats.org/officeDocument/2006/relationships/hyperlink" Target="https://podminky.urs.cz/item/CS_URS_2023_02/963071112" TargetMode="External"/><Relationship Id="rId69" Type="http://schemas.openxmlformats.org/officeDocument/2006/relationships/hyperlink" Target="https://podminky.urs.cz/item/CS_URS_2023_02/985564124" TargetMode="External"/><Relationship Id="rId77" Type="http://schemas.openxmlformats.org/officeDocument/2006/relationships/hyperlink" Target="https://podminky.urs.cz/item/CS_URS_2023_02/997211519" TargetMode="External"/><Relationship Id="rId100" Type="http://schemas.openxmlformats.org/officeDocument/2006/relationships/hyperlink" Target="https://podminky.urs.cz/item/CS_URS_2023_02/789322115" TargetMode="External"/><Relationship Id="rId105" Type="http://schemas.openxmlformats.org/officeDocument/2006/relationships/hyperlink" Target="https://podminky.urs.cz/item/CS_URS_2023_02/HZS1442" TargetMode="External"/><Relationship Id="rId8" Type="http://schemas.openxmlformats.org/officeDocument/2006/relationships/hyperlink" Target="https://podminky.urs.cz/item/CS_URS_2023_02/175151201" TargetMode="External"/><Relationship Id="rId51" Type="http://schemas.openxmlformats.org/officeDocument/2006/relationships/hyperlink" Target="https://podminky.urs.cz/item/CS_URS_2023_02/946221232" TargetMode="External"/><Relationship Id="rId72" Type="http://schemas.openxmlformats.org/officeDocument/2006/relationships/hyperlink" Target="https://podminky.urs.cz/item/CS_URS_2023_02/997013645" TargetMode="External"/><Relationship Id="rId80" Type="http://schemas.openxmlformats.org/officeDocument/2006/relationships/hyperlink" Target="https://podminky.urs.cz/item/CS_URS_2023_02/711111001" TargetMode="External"/><Relationship Id="rId85" Type="http://schemas.openxmlformats.org/officeDocument/2006/relationships/hyperlink" Target="https://podminky.urs.cz/item/CS_URS_2023_02/711141559" TargetMode="External"/><Relationship Id="rId93" Type="http://schemas.openxmlformats.org/officeDocument/2006/relationships/hyperlink" Target="https://podminky.urs.cz/item/CS_URS_2023_02/767591001" TargetMode="External"/><Relationship Id="rId98" Type="http://schemas.openxmlformats.org/officeDocument/2006/relationships/hyperlink" Target="https://podminky.urs.cz/item/CS_URS_2023_02/789212123" TargetMode="External"/><Relationship Id="rId3" Type="http://schemas.openxmlformats.org/officeDocument/2006/relationships/hyperlink" Target="https://podminky.urs.cz/item/CS_URS_2023_02/162751117" TargetMode="External"/><Relationship Id="rId12" Type="http://schemas.openxmlformats.org/officeDocument/2006/relationships/hyperlink" Target="https://podminky.urs.cz/item/CS_URS_2023_02/317353121" TargetMode="External"/><Relationship Id="rId17" Type="http://schemas.openxmlformats.org/officeDocument/2006/relationships/hyperlink" Target="https://podminky.urs.cz/item/CS_URS_2023_02/334323291" TargetMode="External"/><Relationship Id="rId25" Type="http://schemas.openxmlformats.org/officeDocument/2006/relationships/hyperlink" Target="https://podminky.urs.cz/item/CS_URS_2023_02/428941122" TargetMode="External"/><Relationship Id="rId33" Type="http://schemas.openxmlformats.org/officeDocument/2006/relationships/hyperlink" Target="https://podminky.urs.cz/item/CS_URS_2023_02/451315111" TargetMode="External"/><Relationship Id="rId38" Type="http://schemas.openxmlformats.org/officeDocument/2006/relationships/hyperlink" Target="https://podminky.urs.cz/item/CS_URS_2023_02/465513157" TargetMode="External"/><Relationship Id="rId46" Type="http://schemas.openxmlformats.org/officeDocument/2006/relationships/hyperlink" Target="https://podminky.urs.cz/item/CS_URS_2023_02/941111811" TargetMode="External"/><Relationship Id="rId59" Type="http://schemas.openxmlformats.org/officeDocument/2006/relationships/hyperlink" Target="https://podminky.urs.cz/item/CS_URS_2023_02/985321111" TargetMode="External"/><Relationship Id="rId67" Type="http://schemas.openxmlformats.org/officeDocument/2006/relationships/hyperlink" Target="https://podminky.urs.cz/item/CS_URS_2023_02/977151126" TargetMode="External"/><Relationship Id="rId103" Type="http://schemas.openxmlformats.org/officeDocument/2006/relationships/hyperlink" Target="https://podminky.urs.cz/item/CS_URS_2023_02/789351240" TargetMode="External"/><Relationship Id="rId20" Type="http://schemas.openxmlformats.org/officeDocument/2006/relationships/hyperlink" Target="https://podminky.urs.cz/item/CS_URS_2023_02/334351211" TargetMode="External"/><Relationship Id="rId41" Type="http://schemas.openxmlformats.org/officeDocument/2006/relationships/hyperlink" Target="https://podminky.urs.cz/item/CS_URS_2023_02/911121311" TargetMode="External"/><Relationship Id="rId54" Type="http://schemas.openxmlformats.org/officeDocument/2006/relationships/hyperlink" Target="https://podminky.urs.cz/item/CS_URS_2023_02/967043111" TargetMode="External"/><Relationship Id="rId62" Type="http://schemas.openxmlformats.org/officeDocument/2006/relationships/hyperlink" Target="https://podminky.urs.cz/item/CS_URS_2023_02/953961116" TargetMode="External"/><Relationship Id="rId70" Type="http://schemas.openxmlformats.org/officeDocument/2006/relationships/hyperlink" Target="https://podminky.urs.cz/item/CS_URS_2023_02/985564125" TargetMode="External"/><Relationship Id="rId75" Type="http://schemas.openxmlformats.org/officeDocument/2006/relationships/hyperlink" Target="https://podminky.urs.cz/item/CS_URS_2023_02/997013847" TargetMode="External"/><Relationship Id="rId83" Type="http://schemas.openxmlformats.org/officeDocument/2006/relationships/hyperlink" Target="https://podminky.urs.cz/item/CS_URS_2023_02/711131811" TargetMode="External"/><Relationship Id="rId88" Type="http://schemas.openxmlformats.org/officeDocument/2006/relationships/hyperlink" Target="https://podminky.urs.cz/item/CS_URS_2023_02/711491177" TargetMode="External"/><Relationship Id="rId91" Type="http://schemas.openxmlformats.org/officeDocument/2006/relationships/hyperlink" Target="https://podminky.urs.cz/item/CS_URS_2023_02/998711192" TargetMode="External"/><Relationship Id="rId96" Type="http://schemas.openxmlformats.org/officeDocument/2006/relationships/hyperlink" Target="https://podminky.urs.cz/item/CS_URS_2023_02/628613611" TargetMode="External"/><Relationship Id="rId1" Type="http://schemas.openxmlformats.org/officeDocument/2006/relationships/hyperlink" Target="https://podminky.urs.cz/item/CS_URS_2023_02/122151402" TargetMode="External"/><Relationship Id="rId6" Type="http://schemas.openxmlformats.org/officeDocument/2006/relationships/hyperlink" Target="https://podminky.urs.cz/item/CS_URS_2023_02/171151101" TargetMode="External"/><Relationship Id="rId15" Type="http://schemas.openxmlformats.org/officeDocument/2006/relationships/hyperlink" Target="https://podminky.urs.cz/item/CS_URS_2023_02/317361411" TargetMode="External"/><Relationship Id="rId23" Type="http://schemas.openxmlformats.org/officeDocument/2006/relationships/hyperlink" Target="https://podminky.urs.cz/item/CS_URS_2023_02/334361226" TargetMode="External"/><Relationship Id="rId28" Type="http://schemas.openxmlformats.org/officeDocument/2006/relationships/hyperlink" Target="https://podminky.urs.cz/item/CS_URS_2023_02/429172211" TargetMode="External"/><Relationship Id="rId36" Type="http://schemas.openxmlformats.org/officeDocument/2006/relationships/hyperlink" Target="https://podminky.urs.cz/item/CS_URS_2023_02/457451134" TargetMode="External"/><Relationship Id="rId49" Type="http://schemas.openxmlformats.org/officeDocument/2006/relationships/hyperlink" Target="https://podminky.urs.cz/item/CS_URS_2023_02/944611811" TargetMode="External"/><Relationship Id="rId57" Type="http://schemas.openxmlformats.org/officeDocument/2006/relationships/hyperlink" Target="https://podminky.urs.cz/item/CS_URS_2023_02/985311212" TargetMode="External"/><Relationship Id="rId106" Type="http://schemas.openxmlformats.org/officeDocument/2006/relationships/drawing" Target="../drawings/drawing3.xml"/><Relationship Id="rId10" Type="http://schemas.openxmlformats.org/officeDocument/2006/relationships/hyperlink" Target="https://podminky.urs.cz/item/CS_URS_2023_02/317321118" TargetMode="External"/><Relationship Id="rId31" Type="http://schemas.openxmlformats.org/officeDocument/2006/relationships/hyperlink" Target="https://podminky.urs.cz/item/CS_URS_2023_02/429173113" TargetMode="External"/><Relationship Id="rId44" Type="http://schemas.openxmlformats.org/officeDocument/2006/relationships/hyperlink" Target="https://podminky.urs.cz/item/CS_URS_2023_02/941111111" TargetMode="External"/><Relationship Id="rId52" Type="http://schemas.openxmlformats.org/officeDocument/2006/relationships/hyperlink" Target="https://podminky.urs.cz/item/CS_URS_2023_02/946221832" TargetMode="External"/><Relationship Id="rId60" Type="http://schemas.openxmlformats.org/officeDocument/2006/relationships/hyperlink" Target="https://podminky.urs.cz/item/CS_URS_2023_02/985324111" TargetMode="External"/><Relationship Id="rId65" Type="http://schemas.openxmlformats.org/officeDocument/2006/relationships/hyperlink" Target="https://podminky.urs.cz/item/CS_URS_2023_02/966075212" TargetMode="External"/><Relationship Id="rId73" Type="http://schemas.openxmlformats.org/officeDocument/2006/relationships/hyperlink" Target="https://podminky.urs.cz/item/CS_URS_2023_02/997013655" TargetMode="External"/><Relationship Id="rId78" Type="http://schemas.openxmlformats.org/officeDocument/2006/relationships/hyperlink" Target="https://podminky.urs.cz/item/CS_URS_2023_02/997211611" TargetMode="External"/><Relationship Id="rId81" Type="http://schemas.openxmlformats.org/officeDocument/2006/relationships/hyperlink" Target="https://podminky.urs.cz/item/CS_URS_2023_02/711112001" TargetMode="External"/><Relationship Id="rId86" Type="http://schemas.openxmlformats.org/officeDocument/2006/relationships/hyperlink" Target="https://podminky.urs.cz/item/CS_URS_2023_02/711142559" TargetMode="External"/><Relationship Id="rId94" Type="http://schemas.openxmlformats.org/officeDocument/2006/relationships/hyperlink" Target="https://podminky.urs.cz/item/CS_URS_2023_02/767591021" TargetMode="External"/><Relationship Id="rId99" Type="http://schemas.openxmlformats.org/officeDocument/2006/relationships/hyperlink" Target="https://podminky.urs.cz/item/CS_URS_2023_02/789322111" TargetMode="External"/><Relationship Id="rId101" Type="http://schemas.openxmlformats.org/officeDocument/2006/relationships/hyperlink" Target="https://podminky.urs.cz/item/CS_URS_2023_02/789322116" TargetMode="External"/><Relationship Id="rId4" Type="http://schemas.openxmlformats.org/officeDocument/2006/relationships/hyperlink" Target="https://podminky.urs.cz/item/CS_URS_2023_02/162751119" TargetMode="External"/><Relationship Id="rId9" Type="http://schemas.openxmlformats.org/officeDocument/2006/relationships/hyperlink" Target="https://podminky.urs.cz/item/CS_URS_2023_02/212795111" TargetMode="External"/><Relationship Id="rId13" Type="http://schemas.openxmlformats.org/officeDocument/2006/relationships/hyperlink" Target="https://podminky.urs.cz/item/CS_URS_2023_02/317353221" TargetMode="External"/><Relationship Id="rId18" Type="http://schemas.openxmlformats.org/officeDocument/2006/relationships/hyperlink" Target="https://podminky.urs.cz/item/CS_URS_2023_02/334323319" TargetMode="External"/><Relationship Id="rId39" Type="http://schemas.openxmlformats.org/officeDocument/2006/relationships/hyperlink" Target="https://podminky.urs.cz/item/CS_URS_2023_02/931941142" TargetMode="External"/><Relationship Id="rId34" Type="http://schemas.openxmlformats.org/officeDocument/2006/relationships/hyperlink" Target="https://podminky.urs.cz/item/CS_URS_2023_02/451476111" TargetMode="External"/><Relationship Id="rId50" Type="http://schemas.openxmlformats.org/officeDocument/2006/relationships/hyperlink" Target="https://podminky.urs.cz/item/CS_URS_2023_02/946221132" TargetMode="External"/><Relationship Id="rId55" Type="http://schemas.openxmlformats.org/officeDocument/2006/relationships/hyperlink" Target="https://podminky.urs.cz/item/CS_URS_2023_02/985311112" TargetMode="External"/><Relationship Id="rId76" Type="http://schemas.openxmlformats.org/officeDocument/2006/relationships/hyperlink" Target="https://podminky.urs.cz/item/CS_URS_2023_02/997211511" TargetMode="External"/><Relationship Id="rId97" Type="http://schemas.openxmlformats.org/officeDocument/2006/relationships/hyperlink" Target="https://podminky.urs.cz/item/CS_URS_2023_02/789212122" TargetMode="External"/><Relationship Id="rId104" Type="http://schemas.openxmlformats.org/officeDocument/2006/relationships/hyperlink" Target="https://podminky.urs.cz/item/CS_URS_2023_02/998781101" TargetMode="Externa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2/327323128" TargetMode="External"/><Relationship Id="rId117" Type="http://schemas.openxmlformats.org/officeDocument/2006/relationships/hyperlink" Target="https://podminky.urs.cz/item/CS_URS_2023_02/998711103" TargetMode="External"/><Relationship Id="rId21" Type="http://schemas.openxmlformats.org/officeDocument/2006/relationships/hyperlink" Target="https://podminky.urs.cz/item/CS_URS_2023_01/274311127" TargetMode="External"/><Relationship Id="rId42" Type="http://schemas.openxmlformats.org/officeDocument/2006/relationships/hyperlink" Target="https://podminky.urs.cz/item/CS_URS_2023_02/458501112" TargetMode="External"/><Relationship Id="rId47" Type="http://schemas.openxmlformats.org/officeDocument/2006/relationships/hyperlink" Target="https://podminky.urs.cz/item/CS_URS_2023_02/521273221" TargetMode="External"/><Relationship Id="rId63" Type="http://schemas.openxmlformats.org/officeDocument/2006/relationships/hyperlink" Target="https://podminky.urs.cz/item/CS_URS_2023_02/941111212" TargetMode="External"/><Relationship Id="rId68" Type="http://schemas.openxmlformats.org/officeDocument/2006/relationships/hyperlink" Target="https://podminky.urs.cz/item/CS_URS_2023_02/944121822" TargetMode="External"/><Relationship Id="rId84" Type="http://schemas.openxmlformats.org/officeDocument/2006/relationships/hyperlink" Target="https://podminky.urs.cz/item/CS_URS_2023_02/985131111" TargetMode="External"/><Relationship Id="rId89" Type="http://schemas.openxmlformats.org/officeDocument/2006/relationships/hyperlink" Target="https://podminky.urs.cz/item/CS_URS_2023_02/985323111" TargetMode="External"/><Relationship Id="rId112" Type="http://schemas.openxmlformats.org/officeDocument/2006/relationships/hyperlink" Target="https://podminky.urs.cz/item/CS_URS_2023_02/711141559" TargetMode="External"/><Relationship Id="rId133" Type="http://schemas.openxmlformats.org/officeDocument/2006/relationships/hyperlink" Target="https://podminky.urs.cz/item/CS_URS_2023_02/998781101" TargetMode="External"/><Relationship Id="rId16" Type="http://schemas.openxmlformats.org/officeDocument/2006/relationships/hyperlink" Target="https://podminky.urs.cz/item/CS_URS_2023_02/175111201" TargetMode="External"/><Relationship Id="rId107" Type="http://schemas.openxmlformats.org/officeDocument/2006/relationships/hyperlink" Target="https://podminky.urs.cz/item/CS_URS_2023_02/711111001" TargetMode="External"/><Relationship Id="rId11" Type="http://schemas.openxmlformats.org/officeDocument/2006/relationships/hyperlink" Target="https://podminky.urs.cz/item/CS_URS_2023_02/162751117" TargetMode="External"/><Relationship Id="rId32" Type="http://schemas.openxmlformats.org/officeDocument/2006/relationships/hyperlink" Target="https://podminky.urs.cz/item/CS_URS_2023_02/380356232" TargetMode="External"/><Relationship Id="rId37" Type="http://schemas.openxmlformats.org/officeDocument/2006/relationships/hyperlink" Target="https://podminky.urs.cz/item/CS_URS_2023_02/429172211" TargetMode="External"/><Relationship Id="rId53" Type="http://schemas.openxmlformats.org/officeDocument/2006/relationships/hyperlink" Target="https://podminky.urs.cz/item/CS_URS_2023_02/911122111" TargetMode="External"/><Relationship Id="rId58" Type="http://schemas.openxmlformats.org/officeDocument/2006/relationships/hyperlink" Target="https://podminky.urs.cz/item/CS_URS_2023_02/938905311" TargetMode="External"/><Relationship Id="rId74" Type="http://schemas.openxmlformats.org/officeDocument/2006/relationships/hyperlink" Target="https://podminky.urs.cz/item/CS_URS_2023_02/946221832" TargetMode="External"/><Relationship Id="rId79" Type="http://schemas.openxmlformats.org/officeDocument/2006/relationships/hyperlink" Target="https://podminky.urs.cz/item/CS_URS_2023_02/977141132" TargetMode="External"/><Relationship Id="rId102" Type="http://schemas.openxmlformats.org/officeDocument/2006/relationships/hyperlink" Target="https://podminky.urs.cz/item/CS_URS_2023_02/997211519" TargetMode="External"/><Relationship Id="rId123" Type="http://schemas.openxmlformats.org/officeDocument/2006/relationships/hyperlink" Target="https://podminky.urs.cz/item/CS_URS_2023_02/998767181" TargetMode="External"/><Relationship Id="rId128" Type="http://schemas.openxmlformats.org/officeDocument/2006/relationships/hyperlink" Target="https://podminky.urs.cz/item/CS_URS_2023_02/789322111" TargetMode="External"/><Relationship Id="rId5" Type="http://schemas.openxmlformats.org/officeDocument/2006/relationships/hyperlink" Target="https://podminky.urs.cz/item/CS_URS_2023_02/132112132" TargetMode="External"/><Relationship Id="rId90" Type="http://schemas.openxmlformats.org/officeDocument/2006/relationships/hyperlink" Target="https://podminky.urs.cz/item/CS_URS_2023_02/985324111" TargetMode="External"/><Relationship Id="rId95" Type="http://schemas.openxmlformats.org/officeDocument/2006/relationships/hyperlink" Target="https://podminky.urs.cz/item/CS_URS_2023_02/985564113" TargetMode="External"/><Relationship Id="rId14" Type="http://schemas.openxmlformats.org/officeDocument/2006/relationships/hyperlink" Target="https://podminky.urs.cz/item/CS_URS_2023_02/171251201" TargetMode="External"/><Relationship Id="rId22" Type="http://schemas.openxmlformats.org/officeDocument/2006/relationships/hyperlink" Target="https://podminky.urs.cz/item/CS_URS_2023_02/317321018" TargetMode="External"/><Relationship Id="rId27" Type="http://schemas.openxmlformats.org/officeDocument/2006/relationships/hyperlink" Target="https://podminky.urs.cz/item/CS_URS_2023_02/327351211" TargetMode="External"/><Relationship Id="rId30" Type="http://schemas.openxmlformats.org/officeDocument/2006/relationships/hyperlink" Target="https://podminky.urs.cz/item/CS_URS_2023_02/380316232" TargetMode="External"/><Relationship Id="rId35" Type="http://schemas.openxmlformats.org/officeDocument/2006/relationships/hyperlink" Target="https://podminky.urs.cz/item/CS_URS_2023_02/428941123" TargetMode="External"/><Relationship Id="rId43" Type="http://schemas.openxmlformats.org/officeDocument/2006/relationships/hyperlink" Target="https://podminky.urs.cz/item/CS_URS_2023_02/464511122" TargetMode="External"/><Relationship Id="rId48" Type="http://schemas.openxmlformats.org/officeDocument/2006/relationships/hyperlink" Target="https://podminky.urs.cz/item/CS_URS_2023_02/521281111" TargetMode="External"/><Relationship Id="rId56" Type="http://schemas.openxmlformats.org/officeDocument/2006/relationships/hyperlink" Target="https://podminky.urs.cz/item/CS_URS_2023_02/936171211" TargetMode="External"/><Relationship Id="rId64" Type="http://schemas.openxmlformats.org/officeDocument/2006/relationships/hyperlink" Target="https://podminky.urs.cz/item/CS_URS_2023_02/941111811" TargetMode="External"/><Relationship Id="rId69" Type="http://schemas.openxmlformats.org/officeDocument/2006/relationships/hyperlink" Target="https://podminky.urs.cz/item/CS_URS_2023_02/944611111" TargetMode="External"/><Relationship Id="rId77" Type="http://schemas.openxmlformats.org/officeDocument/2006/relationships/hyperlink" Target="https://podminky.urs.cz/item/CS_URS_2023_02/966075141" TargetMode="External"/><Relationship Id="rId100" Type="http://schemas.openxmlformats.org/officeDocument/2006/relationships/hyperlink" Target="https://podminky.urs.cz/item/CS_URS_2023_02/997013861" TargetMode="External"/><Relationship Id="rId105" Type="http://schemas.openxmlformats.org/officeDocument/2006/relationships/hyperlink" Target="https://podminky.urs.cz/item/CS_URS_2023_02/998003111" TargetMode="External"/><Relationship Id="rId113" Type="http://schemas.openxmlformats.org/officeDocument/2006/relationships/hyperlink" Target="https://podminky.urs.cz/item/CS_URS_2023_02/711142559" TargetMode="External"/><Relationship Id="rId118" Type="http://schemas.openxmlformats.org/officeDocument/2006/relationships/hyperlink" Target="https://podminky.urs.cz/item/CS_URS_2023_02/998711192" TargetMode="External"/><Relationship Id="rId126" Type="http://schemas.openxmlformats.org/officeDocument/2006/relationships/hyperlink" Target="https://podminky.urs.cz/item/CS_URS_2023_02/789212122" TargetMode="External"/><Relationship Id="rId134" Type="http://schemas.openxmlformats.org/officeDocument/2006/relationships/hyperlink" Target="https://podminky.urs.cz/item/CS_URS_2023_02/HZS1442" TargetMode="External"/><Relationship Id="rId8" Type="http://schemas.openxmlformats.org/officeDocument/2006/relationships/hyperlink" Target="https://podminky.urs.cz/item/CS_URS_2023_02/153112121" TargetMode="External"/><Relationship Id="rId51" Type="http://schemas.openxmlformats.org/officeDocument/2006/relationships/hyperlink" Target="https://podminky.urs.cz/item/CS_URS_2023_02/911121211" TargetMode="External"/><Relationship Id="rId72" Type="http://schemas.openxmlformats.org/officeDocument/2006/relationships/hyperlink" Target="https://podminky.urs.cz/item/CS_URS_2023_02/946221132" TargetMode="External"/><Relationship Id="rId80" Type="http://schemas.openxmlformats.org/officeDocument/2006/relationships/hyperlink" Target="https://podminky.urs.cz/item/CS_URS_2023_02/985112111" TargetMode="External"/><Relationship Id="rId85" Type="http://schemas.openxmlformats.org/officeDocument/2006/relationships/hyperlink" Target="https://podminky.urs.cz/item/CS_URS_2023_02/985311111" TargetMode="External"/><Relationship Id="rId93" Type="http://schemas.openxmlformats.org/officeDocument/2006/relationships/hyperlink" Target="https://podminky.urs.cz/item/CS_URS_2023_02/985520119" TargetMode="External"/><Relationship Id="rId98" Type="http://schemas.openxmlformats.org/officeDocument/2006/relationships/hyperlink" Target="https://podminky.urs.cz/item/CS_URS_2023_02/997013841" TargetMode="External"/><Relationship Id="rId121" Type="http://schemas.openxmlformats.org/officeDocument/2006/relationships/hyperlink" Target="https://podminky.urs.cz/item/CS_URS_2023_02/767591021" TargetMode="External"/><Relationship Id="rId3" Type="http://schemas.openxmlformats.org/officeDocument/2006/relationships/hyperlink" Target="https://podminky.urs.cz/item/CS_URS_2023_02/122251101" TargetMode="External"/><Relationship Id="rId12" Type="http://schemas.openxmlformats.org/officeDocument/2006/relationships/hyperlink" Target="https://podminky.urs.cz/item/CS_URS_2023_02/162751119" TargetMode="External"/><Relationship Id="rId17" Type="http://schemas.openxmlformats.org/officeDocument/2006/relationships/hyperlink" Target="https://podminky.urs.cz/item/CS_URS_2023_02/181111113" TargetMode="External"/><Relationship Id="rId25" Type="http://schemas.openxmlformats.org/officeDocument/2006/relationships/hyperlink" Target="https://podminky.urs.cz/item/CS_URS_2023_02/317361016" TargetMode="External"/><Relationship Id="rId33" Type="http://schemas.openxmlformats.org/officeDocument/2006/relationships/hyperlink" Target="https://podminky.urs.cz/item/CS_URS_2023_02/421941521" TargetMode="External"/><Relationship Id="rId38" Type="http://schemas.openxmlformats.org/officeDocument/2006/relationships/hyperlink" Target="https://podminky.urs.cz/item/CS_URS_2023_02/451476111" TargetMode="External"/><Relationship Id="rId46" Type="http://schemas.openxmlformats.org/officeDocument/2006/relationships/hyperlink" Target="https://podminky.urs.cz/item/CS_URS_2023_02/521273121" TargetMode="External"/><Relationship Id="rId59" Type="http://schemas.openxmlformats.org/officeDocument/2006/relationships/hyperlink" Target="https://podminky.urs.cz/item/CS_URS_2023_02/938905312" TargetMode="External"/><Relationship Id="rId67" Type="http://schemas.openxmlformats.org/officeDocument/2006/relationships/hyperlink" Target="https://podminky.urs.cz/item/CS_URS_2023_02/944121222" TargetMode="External"/><Relationship Id="rId103" Type="http://schemas.openxmlformats.org/officeDocument/2006/relationships/hyperlink" Target="https://podminky.urs.cz/item/CS_URS_2023_02/997211611" TargetMode="External"/><Relationship Id="rId108" Type="http://schemas.openxmlformats.org/officeDocument/2006/relationships/hyperlink" Target="https://podminky.urs.cz/item/CS_URS_2023_02/711111011" TargetMode="External"/><Relationship Id="rId116" Type="http://schemas.openxmlformats.org/officeDocument/2006/relationships/hyperlink" Target="https://podminky.urs.cz/item/CS_URS_2023_02/711491177" TargetMode="External"/><Relationship Id="rId124" Type="http://schemas.openxmlformats.org/officeDocument/2006/relationships/hyperlink" Target="https://podminky.urs.cz/item/CS_URS_2023_02/998767192" TargetMode="External"/><Relationship Id="rId129" Type="http://schemas.openxmlformats.org/officeDocument/2006/relationships/hyperlink" Target="https://podminky.urs.cz/item/CS_URS_2023_02/789322115" TargetMode="External"/><Relationship Id="rId20" Type="http://schemas.openxmlformats.org/officeDocument/2006/relationships/hyperlink" Target="https://podminky.urs.cz/item/CS_URS_2023_02/212795111" TargetMode="External"/><Relationship Id="rId41" Type="http://schemas.openxmlformats.org/officeDocument/2006/relationships/hyperlink" Target="https://podminky.urs.cz/item/CS_URS_2023_02/457451122" TargetMode="External"/><Relationship Id="rId54" Type="http://schemas.openxmlformats.org/officeDocument/2006/relationships/hyperlink" Target="https://podminky.urs.cz/item/CS_URS_2023_02/931994141" TargetMode="External"/><Relationship Id="rId62" Type="http://schemas.openxmlformats.org/officeDocument/2006/relationships/hyperlink" Target="https://podminky.urs.cz/item/CS_URS_2023_02/941111211" TargetMode="External"/><Relationship Id="rId70" Type="http://schemas.openxmlformats.org/officeDocument/2006/relationships/hyperlink" Target="https://podminky.urs.cz/item/CS_URS_2023_02/944611211" TargetMode="External"/><Relationship Id="rId75" Type="http://schemas.openxmlformats.org/officeDocument/2006/relationships/hyperlink" Target="https://podminky.urs.cz/item/CS_URS_2023_02/961041211" TargetMode="External"/><Relationship Id="rId83" Type="http://schemas.openxmlformats.org/officeDocument/2006/relationships/hyperlink" Target="https://podminky.urs.cz/item/CS_URS_2023_02/985113111" TargetMode="External"/><Relationship Id="rId88" Type="http://schemas.openxmlformats.org/officeDocument/2006/relationships/hyperlink" Target="https://podminky.urs.cz/item/CS_URS_2023_02/985312114" TargetMode="External"/><Relationship Id="rId91" Type="http://schemas.openxmlformats.org/officeDocument/2006/relationships/hyperlink" Target="https://podminky.urs.cz/item/CS_URS_2023_02/985422323" TargetMode="External"/><Relationship Id="rId96" Type="http://schemas.openxmlformats.org/officeDocument/2006/relationships/hyperlink" Target="https://podminky.urs.cz/item/CS_URS_2023_02/997013811" TargetMode="External"/><Relationship Id="rId111" Type="http://schemas.openxmlformats.org/officeDocument/2006/relationships/hyperlink" Target="https://podminky.urs.cz/item/CS_URS_2023_02/711131821" TargetMode="External"/><Relationship Id="rId132" Type="http://schemas.openxmlformats.org/officeDocument/2006/relationships/hyperlink" Target="https://podminky.urs.cz/item/CS_URS_2023_02/789351240" TargetMode="External"/><Relationship Id="rId1" Type="http://schemas.openxmlformats.org/officeDocument/2006/relationships/hyperlink" Target="https://podminky.urs.cz/item/CS_URS_2023_02/111211201" TargetMode="External"/><Relationship Id="rId6" Type="http://schemas.openxmlformats.org/officeDocument/2006/relationships/hyperlink" Target="https://podminky.urs.cz/item/CS_URS_2023_02/153111111" TargetMode="External"/><Relationship Id="rId15" Type="http://schemas.openxmlformats.org/officeDocument/2006/relationships/hyperlink" Target="https://podminky.urs.cz/item/CS_URS_2023_02/174111221" TargetMode="External"/><Relationship Id="rId23" Type="http://schemas.openxmlformats.org/officeDocument/2006/relationships/hyperlink" Target="https://podminky.urs.cz/item/CS_URS_2023_02/317353111" TargetMode="External"/><Relationship Id="rId28" Type="http://schemas.openxmlformats.org/officeDocument/2006/relationships/hyperlink" Target="https://podminky.urs.cz/item/CS_URS_2023_02/327351221" TargetMode="External"/><Relationship Id="rId36" Type="http://schemas.openxmlformats.org/officeDocument/2006/relationships/hyperlink" Target="https://podminky.urs.cz/item/CS_URS_2023_02/429172111" TargetMode="External"/><Relationship Id="rId49" Type="http://schemas.openxmlformats.org/officeDocument/2006/relationships/hyperlink" Target="https://podminky.urs.cz/item/CS_URS_2023_02/521281211" TargetMode="External"/><Relationship Id="rId57" Type="http://schemas.openxmlformats.org/officeDocument/2006/relationships/hyperlink" Target="https://podminky.urs.cz/item/CS_URS_2023_02/936171311" TargetMode="External"/><Relationship Id="rId106" Type="http://schemas.openxmlformats.org/officeDocument/2006/relationships/hyperlink" Target="https://podminky.urs.cz/item/CS_URS_2023_02/998212111" TargetMode="External"/><Relationship Id="rId114" Type="http://schemas.openxmlformats.org/officeDocument/2006/relationships/hyperlink" Target="https://podminky.urs.cz/item/CS_URS_2023_02/711491172" TargetMode="External"/><Relationship Id="rId119" Type="http://schemas.openxmlformats.org/officeDocument/2006/relationships/hyperlink" Target="https://podminky.urs.cz/item/CS_URS_2023_02/767591001" TargetMode="External"/><Relationship Id="rId127" Type="http://schemas.openxmlformats.org/officeDocument/2006/relationships/hyperlink" Target="https://podminky.urs.cz/item/CS_URS_2023_02/789212123" TargetMode="External"/><Relationship Id="rId10" Type="http://schemas.openxmlformats.org/officeDocument/2006/relationships/hyperlink" Target="https://podminky.urs.cz/item/CS_URS_2023_02/162251101" TargetMode="External"/><Relationship Id="rId31" Type="http://schemas.openxmlformats.org/officeDocument/2006/relationships/hyperlink" Target="https://podminky.urs.cz/item/CS_URS_2023_02/380356231" TargetMode="External"/><Relationship Id="rId44" Type="http://schemas.openxmlformats.org/officeDocument/2006/relationships/hyperlink" Target="https://podminky.urs.cz/item/CS_URS_2023_02/465513257" TargetMode="External"/><Relationship Id="rId52" Type="http://schemas.openxmlformats.org/officeDocument/2006/relationships/hyperlink" Target="https://podminky.urs.cz/item/CS_URS_2023_02/911121311" TargetMode="External"/><Relationship Id="rId60" Type="http://schemas.openxmlformats.org/officeDocument/2006/relationships/hyperlink" Target="https://podminky.urs.cz/item/CS_URS_2023_02/941111111" TargetMode="External"/><Relationship Id="rId65" Type="http://schemas.openxmlformats.org/officeDocument/2006/relationships/hyperlink" Target="https://podminky.urs.cz/item/CS_URS_2023_02/941111812" TargetMode="External"/><Relationship Id="rId73" Type="http://schemas.openxmlformats.org/officeDocument/2006/relationships/hyperlink" Target="https://podminky.urs.cz/item/CS_URS_2023_02/946221232" TargetMode="External"/><Relationship Id="rId78" Type="http://schemas.openxmlformats.org/officeDocument/2006/relationships/hyperlink" Target="https://podminky.urs.cz/item/CS_URS_2023_02/966075211" TargetMode="External"/><Relationship Id="rId81" Type="http://schemas.openxmlformats.org/officeDocument/2006/relationships/hyperlink" Target="https://podminky.urs.cz/item/CS_URS_2023_02/985112112" TargetMode="External"/><Relationship Id="rId86" Type="http://schemas.openxmlformats.org/officeDocument/2006/relationships/hyperlink" Target="https://podminky.urs.cz/item/CS_URS_2023_02/985311113" TargetMode="External"/><Relationship Id="rId94" Type="http://schemas.openxmlformats.org/officeDocument/2006/relationships/hyperlink" Target="https://podminky.urs.cz/item/CS_URS_2023_02/985562311" TargetMode="External"/><Relationship Id="rId99" Type="http://schemas.openxmlformats.org/officeDocument/2006/relationships/hyperlink" Target="https://podminky.urs.cz/item/CS_URS_2023_02/997013843" TargetMode="External"/><Relationship Id="rId101" Type="http://schemas.openxmlformats.org/officeDocument/2006/relationships/hyperlink" Target="https://podminky.urs.cz/item/CS_URS_2023_02/997211511" TargetMode="External"/><Relationship Id="rId122" Type="http://schemas.openxmlformats.org/officeDocument/2006/relationships/hyperlink" Target="https://podminky.urs.cz/item/CS_URS_2023_02/998767103" TargetMode="External"/><Relationship Id="rId130" Type="http://schemas.openxmlformats.org/officeDocument/2006/relationships/hyperlink" Target="https://podminky.urs.cz/item/CS_URS_2023_02/789322116" TargetMode="External"/><Relationship Id="rId135" Type="http://schemas.openxmlformats.org/officeDocument/2006/relationships/drawing" Target="../drawings/drawing4.xml"/><Relationship Id="rId4" Type="http://schemas.openxmlformats.org/officeDocument/2006/relationships/hyperlink" Target="https://podminky.urs.cz/item/CS_URS_2023_02/131213702" TargetMode="External"/><Relationship Id="rId9" Type="http://schemas.openxmlformats.org/officeDocument/2006/relationships/hyperlink" Target="https://podminky.urs.cz/item/CS_URS_2023_02/153113111" TargetMode="External"/><Relationship Id="rId13" Type="http://schemas.openxmlformats.org/officeDocument/2006/relationships/hyperlink" Target="https://podminky.urs.cz/item/CS_URS_2023_02/171201221" TargetMode="External"/><Relationship Id="rId18" Type="http://schemas.openxmlformats.org/officeDocument/2006/relationships/hyperlink" Target="https://podminky.urs.cz/item/CS_URS_2023_02/181411163" TargetMode="External"/><Relationship Id="rId39" Type="http://schemas.openxmlformats.org/officeDocument/2006/relationships/hyperlink" Target="https://podminky.urs.cz/item/CS_URS_2023_02/451476112" TargetMode="External"/><Relationship Id="rId109" Type="http://schemas.openxmlformats.org/officeDocument/2006/relationships/hyperlink" Target="https://podminky.urs.cz/item/CS_URS_2023_02/711112001" TargetMode="External"/><Relationship Id="rId34" Type="http://schemas.openxmlformats.org/officeDocument/2006/relationships/hyperlink" Target="https://podminky.urs.cz/item/CS_URS_2023_02/423905211" TargetMode="External"/><Relationship Id="rId50" Type="http://schemas.openxmlformats.org/officeDocument/2006/relationships/hyperlink" Target="https://podminky.urs.cz/item/CS_URS_2023_01/521283221" TargetMode="External"/><Relationship Id="rId55" Type="http://schemas.openxmlformats.org/officeDocument/2006/relationships/hyperlink" Target="https://podminky.urs.cz/item/CS_URS_2023_02/931994142" TargetMode="External"/><Relationship Id="rId76" Type="http://schemas.openxmlformats.org/officeDocument/2006/relationships/hyperlink" Target="https://podminky.urs.cz/item/CS_URS_2023_02/966005111" TargetMode="External"/><Relationship Id="rId97" Type="http://schemas.openxmlformats.org/officeDocument/2006/relationships/hyperlink" Target="https://podminky.urs.cz/item/CS_URS_2023_02/997013814" TargetMode="External"/><Relationship Id="rId104" Type="http://schemas.openxmlformats.org/officeDocument/2006/relationships/hyperlink" Target="https://podminky.urs.cz/item/CS_URS_2023_02/997211621" TargetMode="External"/><Relationship Id="rId120" Type="http://schemas.openxmlformats.org/officeDocument/2006/relationships/hyperlink" Target="https://podminky.urs.cz/item/CS_URS_2023_02/767591002" TargetMode="External"/><Relationship Id="rId125" Type="http://schemas.openxmlformats.org/officeDocument/2006/relationships/hyperlink" Target="https://podminky.urs.cz/item/CS_URS_2023_02/628613611" TargetMode="External"/><Relationship Id="rId7" Type="http://schemas.openxmlformats.org/officeDocument/2006/relationships/hyperlink" Target="https://podminky.urs.cz/item/CS_URS_2023_02/153112111" TargetMode="External"/><Relationship Id="rId71" Type="http://schemas.openxmlformats.org/officeDocument/2006/relationships/hyperlink" Target="https://podminky.urs.cz/item/CS_URS_2023_02/944611811" TargetMode="External"/><Relationship Id="rId92" Type="http://schemas.openxmlformats.org/officeDocument/2006/relationships/hyperlink" Target="https://podminky.urs.cz/item/CS_URS_2023_02/985520111" TargetMode="External"/><Relationship Id="rId2" Type="http://schemas.openxmlformats.org/officeDocument/2006/relationships/hyperlink" Target="https://podminky.urs.cz/item/CS_URS_2023_02/119001421" TargetMode="External"/><Relationship Id="rId29" Type="http://schemas.openxmlformats.org/officeDocument/2006/relationships/hyperlink" Target="https://podminky.urs.cz/item/CS_URS_2023_02/327361016" TargetMode="External"/><Relationship Id="rId24" Type="http://schemas.openxmlformats.org/officeDocument/2006/relationships/hyperlink" Target="https://podminky.urs.cz/item/CS_URS_2023_02/317353112" TargetMode="External"/><Relationship Id="rId40" Type="http://schemas.openxmlformats.org/officeDocument/2006/relationships/hyperlink" Target="https://podminky.urs.cz/item/CS_URS_2023_02/457311116" TargetMode="External"/><Relationship Id="rId45" Type="http://schemas.openxmlformats.org/officeDocument/2006/relationships/hyperlink" Target="https://podminky.urs.cz/item/CS_URS_2023_01/521272215" TargetMode="External"/><Relationship Id="rId66" Type="http://schemas.openxmlformats.org/officeDocument/2006/relationships/hyperlink" Target="https://podminky.urs.cz/item/CS_URS_2023_02/944121122" TargetMode="External"/><Relationship Id="rId87" Type="http://schemas.openxmlformats.org/officeDocument/2006/relationships/hyperlink" Target="https://podminky.urs.cz/item/CS_URS_2023_02/985311115" TargetMode="External"/><Relationship Id="rId110" Type="http://schemas.openxmlformats.org/officeDocument/2006/relationships/hyperlink" Target="https://podminky.urs.cz/item/CS_URS_2023_02/711112011" TargetMode="External"/><Relationship Id="rId115" Type="http://schemas.openxmlformats.org/officeDocument/2006/relationships/hyperlink" Target="https://podminky.urs.cz/item/CS_URS_2023_02/711491272" TargetMode="External"/><Relationship Id="rId131" Type="http://schemas.openxmlformats.org/officeDocument/2006/relationships/hyperlink" Target="https://podminky.urs.cz/item/CS_URS_2023_02/789322221" TargetMode="External"/><Relationship Id="rId61" Type="http://schemas.openxmlformats.org/officeDocument/2006/relationships/hyperlink" Target="https://podminky.urs.cz/item/CS_URS_2023_02/941111112" TargetMode="External"/><Relationship Id="rId82" Type="http://schemas.openxmlformats.org/officeDocument/2006/relationships/hyperlink" Target="https://podminky.urs.cz/item/CS_URS_2023_02/985112113" TargetMode="External"/><Relationship Id="rId19" Type="http://schemas.openxmlformats.org/officeDocument/2006/relationships/hyperlink" Target="https://podminky.urs.cz/item/CS_URS_2023_02/182351023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13244000.1" TargetMode="External"/><Relationship Id="rId13" Type="http://schemas.openxmlformats.org/officeDocument/2006/relationships/hyperlink" Target="https://podminky.urs.cz/item/CS_URS_2023_02/032903000" TargetMode="External"/><Relationship Id="rId18" Type="http://schemas.openxmlformats.org/officeDocument/2006/relationships/hyperlink" Target="https://podminky.urs.cz/item/CS_URS_2023_02/060001000" TargetMode="External"/><Relationship Id="rId3" Type="http://schemas.openxmlformats.org/officeDocument/2006/relationships/hyperlink" Target="https://podminky.urs.cz/item/CS_URS_2023_02/012103000" TargetMode="External"/><Relationship Id="rId21" Type="http://schemas.openxmlformats.org/officeDocument/2006/relationships/hyperlink" Target="https://podminky.urs.cz/item/CS_URS_2023_02/074002000" TargetMode="External"/><Relationship Id="rId7" Type="http://schemas.openxmlformats.org/officeDocument/2006/relationships/hyperlink" Target="https://podminky.urs.cz/item/CS_URS_2023_02/013244000" TargetMode="External"/><Relationship Id="rId12" Type="http://schemas.openxmlformats.org/officeDocument/2006/relationships/hyperlink" Target="https://podminky.urs.cz/item/CS_URS_2023_02/013254000" TargetMode="External"/><Relationship Id="rId17" Type="http://schemas.openxmlformats.org/officeDocument/2006/relationships/hyperlink" Target="https://podminky.urs.cz/item/CS_URS_2023_02/049002000" TargetMode="External"/><Relationship Id="rId2" Type="http://schemas.openxmlformats.org/officeDocument/2006/relationships/hyperlink" Target="https://podminky.urs.cz/item/CS_URS_2023_02/033131001_R" TargetMode="External"/><Relationship Id="rId16" Type="http://schemas.openxmlformats.org/officeDocument/2006/relationships/hyperlink" Target="https://podminky.urs.cz/item/CS_URS_2023_02/043194000" TargetMode="External"/><Relationship Id="rId20" Type="http://schemas.openxmlformats.org/officeDocument/2006/relationships/hyperlink" Target="https://podminky.urs.cz/item/CS_URS_2023_02/072002000" TargetMode="External"/><Relationship Id="rId1" Type="http://schemas.openxmlformats.org/officeDocument/2006/relationships/hyperlink" Target="https://podminky.urs.cz/item/CS_URS_2023_02/022111001-%20R" TargetMode="External"/><Relationship Id="rId6" Type="http://schemas.openxmlformats.org/officeDocument/2006/relationships/hyperlink" Target="https://podminky.urs.cz/item/CS_URS_2023_02/012303000" TargetMode="External"/><Relationship Id="rId11" Type="http://schemas.openxmlformats.org/officeDocument/2006/relationships/hyperlink" Target="https://podminky.urs.cz/item/CS_URS_2023_02/013244000.4" TargetMode="External"/><Relationship Id="rId5" Type="http://schemas.openxmlformats.org/officeDocument/2006/relationships/hyperlink" Target="https://podminky.urs.cz/item/CS_URS_2023_02/012203000" TargetMode="External"/><Relationship Id="rId15" Type="http://schemas.openxmlformats.org/officeDocument/2006/relationships/hyperlink" Target="https://podminky.urs.cz/item/CS_URS_2023_02/043134000" TargetMode="External"/><Relationship Id="rId23" Type="http://schemas.openxmlformats.org/officeDocument/2006/relationships/drawing" Target="../drawings/drawing6.xml"/><Relationship Id="rId10" Type="http://schemas.openxmlformats.org/officeDocument/2006/relationships/hyperlink" Target="https://podminky.urs.cz/item/CS_URS_2023_02/013244000.3" TargetMode="External"/><Relationship Id="rId19" Type="http://schemas.openxmlformats.org/officeDocument/2006/relationships/hyperlink" Target="https://podminky.urs.cz/item/CS_URS_2023_02/065002000" TargetMode="External"/><Relationship Id="rId4" Type="http://schemas.openxmlformats.org/officeDocument/2006/relationships/hyperlink" Target="https://podminky.urs.cz/item/CS_URS_2023_02/012103000.1" TargetMode="External"/><Relationship Id="rId9" Type="http://schemas.openxmlformats.org/officeDocument/2006/relationships/hyperlink" Target="https://podminky.urs.cz/item/CS_URS_2023_02/013244000.2" TargetMode="External"/><Relationship Id="rId14" Type="http://schemas.openxmlformats.org/officeDocument/2006/relationships/hyperlink" Target="https://podminky.urs.cz/item/CS_URS_2023_02/034603000" TargetMode="External"/><Relationship Id="rId22" Type="http://schemas.openxmlformats.org/officeDocument/2006/relationships/hyperlink" Target="https://podminky.urs.cz/item/CS_URS_2023_02/079002000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abSelected="1" workbookViewId="0">
      <selection activeCell="AN8" sqref="AN8"/>
    </sheetView>
  </sheetViews>
  <sheetFormatPr defaultRowHeight="13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7" customHeight="1">
      <c r="AR2" s="380"/>
      <c r="AS2" s="380"/>
      <c r="AT2" s="380"/>
      <c r="AU2" s="380"/>
      <c r="AV2" s="380"/>
      <c r="AW2" s="380"/>
      <c r="AX2" s="380"/>
      <c r="AY2" s="380"/>
      <c r="AZ2" s="380"/>
      <c r="BA2" s="380"/>
      <c r="BB2" s="380"/>
      <c r="BC2" s="380"/>
      <c r="BD2" s="380"/>
      <c r="BE2" s="380"/>
      <c r="BS2" s="19" t="s">
        <v>6</v>
      </c>
      <c r="BT2" s="19" t="s">
        <v>7</v>
      </c>
    </row>
    <row r="3" spans="1:74" s="1" customFormat="1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64" t="s">
        <v>14</v>
      </c>
      <c r="L5" s="365"/>
      <c r="M5" s="365"/>
      <c r="N5" s="365"/>
      <c r="O5" s="365"/>
      <c r="P5" s="365"/>
      <c r="Q5" s="365"/>
      <c r="R5" s="365"/>
      <c r="S5" s="365"/>
      <c r="T5" s="365"/>
      <c r="U5" s="365"/>
      <c r="V5" s="365"/>
      <c r="W5" s="365"/>
      <c r="X5" s="365"/>
      <c r="Y5" s="365"/>
      <c r="Z5" s="365"/>
      <c r="AA5" s="365"/>
      <c r="AB5" s="365"/>
      <c r="AC5" s="365"/>
      <c r="AD5" s="365"/>
      <c r="AE5" s="365"/>
      <c r="AF5" s="365"/>
      <c r="AG5" s="365"/>
      <c r="AH5" s="365"/>
      <c r="AI5" s="365"/>
      <c r="AJ5" s="365"/>
      <c r="AK5" s="365"/>
      <c r="AL5" s="365"/>
      <c r="AM5" s="365"/>
      <c r="AN5" s="365"/>
      <c r="AO5" s="365"/>
      <c r="AP5" s="24"/>
      <c r="AQ5" s="24"/>
      <c r="AR5" s="22"/>
      <c r="BE5" s="361" t="s">
        <v>15</v>
      </c>
      <c r="BS5" s="19" t="s">
        <v>6</v>
      </c>
    </row>
    <row r="6" spans="1:74" s="1" customFormat="1" ht="37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66" t="s">
        <v>17</v>
      </c>
      <c r="L6" s="365"/>
      <c r="M6" s="365"/>
      <c r="N6" s="365"/>
      <c r="O6" s="365"/>
      <c r="P6" s="365"/>
      <c r="Q6" s="365"/>
      <c r="R6" s="365"/>
      <c r="S6" s="365"/>
      <c r="T6" s="365"/>
      <c r="U6" s="365"/>
      <c r="V6" s="365"/>
      <c r="W6" s="365"/>
      <c r="X6" s="365"/>
      <c r="Y6" s="365"/>
      <c r="Z6" s="365"/>
      <c r="AA6" s="365"/>
      <c r="AB6" s="365"/>
      <c r="AC6" s="365"/>
      <c r="AD6" s="365"/>
      <c r="AE6" s="365"/>
      <c r="AF6" s="365"/>
      <c r="AG6" s="365"/>
      <c r="AH6" s="365"/>
      <c r="AI6" s="365"/>
      <c r="AJ6" s="365"/>
      <c r="AK6" s="365"/>
      <c r="AL6" s="365"/>
      <c r="AM6" s="365"/>
      <c r="AN6" s="365"/>
      <c r="AO6" s="365"/>
      <c r="AP6" s="24"/>
      <c r="AQ6" s="24"/>
      <c r="AR6" s="22"/>
      <c r="BE6" s="362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62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/>
      <c r="AO8" s="24"/>
      <c r="AP8" s="24"/>
      <c r="AQ8" s="24"/>
      <c r="AR8" s="22"/>
      <c r="BE8" s="362"/>
      <c r="BS8" s="19" t="s">
        <v>6</v>
      </c>
    </row>
    <row r="9" spans="1:74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62"/>
      <c r="BS9" s="19" t="s">
        <v>6</v>
      </c>
    </row>
    <row r="10" spans="1:74" s="1" customFormat="1" ht="12" customHeight="1">
      <c r="B10" s="23"/>
      <c r="C10" s="24"/>
      <c r="D10" s="31" t="s">
        <v>24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25</v>
      </c>
      <c r="AL10" s="24"/>
      <c r="AM10" s="24"/>
      <c r="AN10" s="29" t="s">
        <v>26</v>
      </c>
      <c r="AO10" s="24"/>
      <c r="AP10" s="24"/>
      <c r="AQ10" s="24"/>
      <c r="AR10" s="22"/>
      <c r="BE10" s="362"/>
      <c r="BS10" s="19" t="s">
        <v>6</v>
      </c>
    </row>
    <row r="11" spans="1:74" s="1" customFormat="1" ht="18.5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28</v>
      </c>
      <c r="AL11" s="24"/>
      <c r="AM11" s="24"/>
      <c r="AN11" s="29" t="s">
        <v>29</v>
      </c>
      <c r="AO11" s="24"/>
      <c r="AP11" s="24"/>
      <c r="AQ11" s="24"/>
      <c r="AR11" s="22"/>
      <c r="BE11" s="362"/>
      <c r="BS11" s="19" t="s">
        <v>6</v>
      </c>
    </row>
    <row r="12" spans="1:74" s="1" customFormat="1" ht="7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62"/>
      <c r="BS12" s="19" t="s">
        <v>6</v>
      </c>
    </row>
    <row r="13" spans="1:74" s="1" customFormat="1" ht="12" customHeight="1">
      <c r="B13" s="23"/>
      <c r="C13" s="24"/>
      <c r="D13" s="31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25</v>
      </c>
      <c r="AL13" s="24"/>
      <c r="AM13" s="24"/>
      <c r="AN13" s="33" t="s">
        <v>31</v>
      </c>
      <c r="AO13" s="24"/>
      <c r="AP13" s="24"/>
      <c r="AQ13" s="24"/>
      <c r="AR13" s="22"/>
      <c r="BE13" s="362"/>
      <c r="BS13" s="19" t="s">
        <v>6</v>
      </c>
    </row>
    <row r="14" spans="1:74" ht="12.5">
      <c r="B14" s="23"/>
      <c r="C14" s="24"/>
      <c r="D14" s="24"/>
      <c r="E14" s="367" t="s">
        <v>31</v>
      </c>
      <c r="F14" s="368"/>
      <c r="G14" s="368"/>
      <c r="H14" s="368"/>
      <c r="I14" s="368"/>
      <c r="J14" s="368"/>
      <c r="K14" s="368"/>
      <c r="L14" s="368"/>
      <c r="M14" s="368"/>
      <c r="N14" s="368"/>
      <c r="O14" s="368"/>
      <c r="P14" s="368"/>
      <c r="Q14" s="368"/>
      <c r="R14" s="368"/>
      <c r="S14" s="368"/>
      <c r="T14" s="368"/>
      <c r="U14" s="368"/>
      <c r="V14" s="368"/>
      <c r="W14" s="368"/>
      <c r="X14" s="368"/>
      <c r="Y14" s="368"/>
      <c r="Z14" s="368"/>
      <c r="AA14" s="368"/>
      <c r="AB14" s="368"/>
      <c r="AC14" s="368"/>
      <c r="AD14" s="368"/>
      <c r="AE14" s="368"/>
      <c r="AF14" s="368"/>
      <c r="AG14" s="368"/>
      <c r="AH14" s="368"/>
      <c r="AI14" s="368"/>
      <c r="AJ14" s="368"/>
      <c r="AK14" s="31" t="s">
        <v>28</v>
      </c>
      <c r="AL14" s="24"/>
      <c r="AM14" s="24"/>
      <c r="AN14" s="33" t="s">
        <v>31</v>
      </c>
      <c r="AO14" s="24"/>
      <c r="AP14" s="24"/>
      <c r="AQ14" s="24"/>
      <c r="AR14" s="22"/>
      <c r="BE14" s="362"/>
      <c r="BS14" s="19" t="s">
        <v>6</v>
      </c>
    </row>
    <row r="15" spans="1:74" s="1" customFormat="1" ht="7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62"/>
      <c r="BS15" s="19" t="s">
        <v>4</v>
      </c>
    </row>
    <row r="16" spans="1:74" s="1" customFormat="1" ht="12" customHeight="1">
      <c r="B16" s="23"/>
      <c r="C16" s="24"/>
      <c r="D16" s="31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25</v>
      </c>
      <c r="AL16" s="24"/>
      <c r="AM16" s="24"/>
      <c r="AN16" s="29" t="s">
        <v>19</v>
      </c>
      <c r="AO16" s="24"/>
      <c r="AP16" s="24"/>
      <c r="AQ16" s="24"/>
      <c r="AR16" s="22"/>
      <c r="BE16" s="362"/>
      <c r="BS16" s="19" t="s">
        <v>4</v>
      </c>
    </row>
    <row r="17" spans="1:71" s="1" customFormat="1" ht="18.5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62"/>
      <c r="BS17" s="19" t="s">
        <v>4</v>
      </c>
    </row>
    <row r="18" spans="1:71" s="1" customFormat="1" ht="7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62"/>
      <c r="BS18" s="19" t="s">
        <v>6</v>
      </c>
    </row>
    <row r="19" spans="1:71" s="1" customFormat="1" ht="12" customHeight="1">
      <c r="B19" s="23"/>
      <c r="C19" s="24"/>
      <c r="D19" s="31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25</v>
      </c>
      <c r="AL19" s="24"/>
      <c r="AM19" s="24"/>
      <c r="AN19" s="29" t="s">
        <v>19</v>
      </c>
      <c r="AO19" s="24"/>
      <c r="AP19" s="24"/>
      <c r="AQ19" s="24"/>
      <c r="AR19" s="22"/>
      <c r="BE19" s="362"/>
      <c r="BS19" s="19" t="s">
        <v>6</v>
      </c>
    </row>
    <row r="20" spans="1:71" s="1" customFormat="1" ht="18.5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62"/>
      <c r="BS20" s="19" t="s">
        <v>4</v>
      </c>
    </row>
    <row r="21" spans="1:71" s="1" customFormat="1" ht="7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62"/>
    </row>
    <row r="22" spans="1:71" s="1" customFormat="1" ht="12" customHeight="1">
      <c r="B22" s="23"/>
      <c r="C22" s="24"/>
      <c r="D22" s="31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62"/>
    </row>
    <row r="23" spans="1:71" s="1" customFormat="1" ht="47.25" customHeight="1">
      <c r="B23" s="23"/>
      <c r="C23" s="24"/>
      <c r="D23" s="24"/>
      <c r="E23" s="369" t="s">
        <v>36</v>
      </c>
      <c r="F23" s="369"/>
      <c r="G23" s="369"/>
      <c r="H23" s="369"/>
      <c r="I23" s="369"/>
      <c r="J23" s="369"/>
      <c r="K23" s="369"/>
      <c r="L23" s="369"/>
      <c r="M23" s="369"/>
      <c r="N23" s="369"/>
      <c r="O23" s="369"/>
      <c r="P23" s="369"/>
      <c r="Q23" s="369"/>
      <c r="R23" s="369"/>
      <c r="S23" s="369"/>
      <c r="T23" s="369"/>
      <c r="U23" s="369"/>
      <c r="V23" s="369"/>
      <c r="W23" s="369"/>
      <c r="X23" s="369"/>
      <c r="Y23" s="369"/>
      <c r="Z23" s="369"/>
      <c r="AA23" s="369"/>
      <c r="AB23" s="369"/>
      <c r="AC23" s="369"/>
      <c r="AD23" s="369"/>
      <c r="AE23" s="369"/>
      <c r="AF23" s="369"/>
      <c r="AG23" s="369"/>
      <c r="AH23" s="369"/>
      <c r="AI23" s="369"/>
      <c r="AJ23" s="369"/>
      <c r="AK23" s="369"/>
      <c r="AL23" s="369"/>
      <c r="AM23" s="369"/>
      <c r="AN23" s="369"/>
      <c r="AO23" s="24"/>
      <c r="AP23" s="24"/>
      <c r="AQ23" s="24"/>
      <c r="AR23" s="22"/>
      <c r="BE23" s="362"/>
    </row>
    <row r="24" spans="1:71" s="1" customFormat="1" ht="7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62"/>
    </row>
    <row r="25" spans="1:71" s="1" customFormat="1" ht="7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62"/>
    </row>
    <row r="26" spans="1:71" s="2" customFormat="1" ht="25.9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70">
        <f>ROUND(AG54,2)</f>
        <v>0</v>
      </c>
      <c r="AL26" s="371"/>
      <c r="AM26" s="371"/>
      <c r="AN26" s="371"/>
      <c r="AO26" s="371"/>
      <c r="AP26" s="38"/>
      <c r="AQ26" s="38"/>
      <c r="AR26" s="41"/>
      <c r="BE26" s="362"/>
    </row>
    <row r="27" spans="1:71" s="2" customFormat="1" ht="7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62"/>
    </row>
    <row r="28" spans="1:71" s="2" customFormat="1" ht="12.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72" t="s">
        <v>38</v>
      </c>
      <c r="M28" s="372"/>
      <c r="N28" s="372"/>
      <c r="O28" s="372"/>
      <c r="P28" s="372"/>
      <c r="Q28" s="38"/>
      <c r="R28" s="38"/>
      <c r="S28" s="38"/>
      <c r="T28" s="38"/>
      <c r="U28" s="38"/>
      <c r="V28" s="38"/>
      <c r="W28" s="372" t="s">
        <v>39</v>
      </c>
      <c r="X28" s="372"/>
      <c r="Y28" s="372"/>
      <c r="Z28" s="372"/>
      <c r="AA28" s="372"/>
      <c r="AB28" s="372"/>
      <c r="AC28" s="372"/>
      <c r="AD28" s="372"/>
      <c r="AE28" s="372"/>
      <c r="AF28" s="38"/>
      <c r="AG28" s="38"/>
      <c r="AH28" s="38"/>
      <c r="AI28" s="38"/>
      <c r="AJ28" s="38"/>
      <c r="AK28" s="372" t="s">
        <v>40</v>
      </c>
      <c r="AL28" s="372"/>
      <c r="AM28" s="372"/>
      <c r="AN28" s="372"/>
      <c r="AO28" s="372"/>
      <c r="AP28" s="38"/>
      <c r="AQ28" s="38"/>
      <c r="AR28" s="41"/>
      <c r="BE28" s="362"/>
    </row>
    <row r="29" spans="1:71" s="3" customFormat="1" ht="14.4" customHeight="1">
      <c r="B29" s="42"/>
      <c r="C29" s="43"/>
      <c r="D29" s="31" t="s">
        <v>41</v>
      </c>
      <c r="E29" s="43"/>
      <c r="F29" s="31" t="s">
        <v>42</v>
      </c>
      <c r="G29" s="43"/>
      <c r="H29" s="43"/>
      <c r="I29" s="43"/>
      <c r="J29" s="43"/>
      <c r="K29" s="43"/>
      <c r="L29" s="375">
        <v>0.21</v>
      </c>
      <c r="M29" s="374"/>
      <c r="N29" s="374"/>
      <c r="O29" s="374"/>
      <c r="P29" s="374"/>
      <c r="Q29" s="43"/>
      <c r="R29" s="43"/>
      <c r="S29" s="43"/>
      <c r="T29" s="43"/>
      <c r="U29" s="43"/>
      <c r="V29" s="43"/>
      <c r="W29" s="373">
        <f>ROUND(AZ54, 2)</f>
        <v>0</v>
      </c>
      <c r="X29" s="374"/>
      <c r="Y29" s="374"/>
      <c r="Z29" s="374"/>
      <c r="AA29" s="374"/>
      <c r="AB29" s="374"/>
      <c r="AC29" s="374"/>
      <c r="AD29" s="374"/>
      <c r="AE29" s="374"/>
      <c r="AF29" s="43"/>
      <c r="AG29" s="43"/>
      <c r="AH29" s="43"/>
      <c r="AI29" s="43"/>
      <c r="AJ29" s="43"/>
      <c r="AK29" s="373">
        <f>ROUND(AV54, 2)</f>
        <v>0</v>
      </c>
      <c r="AL29" s="374"/>
      <c r="AM29" s="374"/>
      <c r="AN29" s="374"/>
      <c r="AO29" s="374"/>
      <c r="AP29" s="43"/>
      <c r="AQ29" s="43"/>
      <c r="AR29" s="44"/>
      <c r="BE29" s="363"/>
    </row>
    <row r="30" spans="1:71" s="3" customFormat="1" ht="14.4" customHeight="1">
      <c r="B30" s="42"/>
      <c r="C30" s="43"/>
      <c r="D30" s="43"/>
      <c r="E30" s="43"/>
      <c r="F30" s="31" t="s">
        <v>43</v>
      </c>
      <c r="G30" s="43"/>
      <c r="H30" s="43"/>
      <c r="I30" s="43"/>
      <c r="J30" s="43"/>
      <c r="K30" s="43"/>
      <c r="L30" s="375">
        <v>0.15</v>
      </c>
      <c r="M30" s="374"/>
      <c r="N30" s="374"/>
      <c r="O30" s="374"/>
      <c r="P30" s="374"/>
      <c r="Q30" s="43"/>
      <c r="R30" s="43"/>
      <c r="S30" s="43"/>
      <c r="T30" s="43"/>
      <c r="U30" s="43"/>
      <c r="V30" s="43"/>
      <c r="W30" s="373">
        <f>ROUND(BA54, 2)</f>
        <v>0</v>
      </c>
      <c r="X30" s="374"/>
      <c r="Y30" s="374"/>
      <c r="Z30" s="374"/>
      <c r="AA30" s="374"/>
      <c r="AB30" s="374"/>
      <c r="AC30" s="374"/>
      <c r="AD30" s="374"/>
      <c r="AE30" s="374"/>
      <c r="AF30" s="43"/>
      <c r="AG30" s="43"/>
      <c r="AH30" s="43"/>
      <c r="AI30" s="43"/>
      <c r="AJ30" s="43"/>
      <c r="AK30" s="373">
        <f>ROUND(AW54, 2)</f>
        <v>0</v>
      </c>
      <c r="AL30" s="374"/>
      <c r="AM30" s="374"/>
      <c r="AN30" s="374"/>
      <c r="AO30" s="374"/>
      <c r="AP30" s="43"/>
      <c r="AQ30" s="43"/>
      <c r="AR30" s="44"/>
      <c r="BE30" s="363"/>
    </row>
    <row r="31" spans="1:71" s="3" customFormat="1" ht="14.4" hidden="1" customHeight="1">
      <c r="B31" s="42"/>
      <c r="C31" s="43"/>
      <c r="D31" s="43"/>
      <c r="E31" s="43"/>
      <c r="F31" s="31" t="s">
        <v>44</v>
      </c>
      <c r="G31" s="43"/>
      <c r="H31" s="43"/>
      <c r="I31" s="43"/>
      <c r="J31" s="43"/>
      <c r="K31" s="43"/>
      <c r="L31" s="375">
        <v>0.21</v>
      </c>
      <c r="M31" s="374"/>
      <c r="N31" s="374"/>
      <c r="O31" s="374"/>
      <c r="P31" s="374"/>
      <c r="Q31" s="43"/>
      <c r="R31" s="43"/>
      <c r="S31" s="43"/>
      <c r="T31" s="43"/>
      <c r="U31" s="43"/>
      <c r="V31" s="43"/>
      <c r="W31" s="373">
        <f>ROUND(BB54, 2)</f>
        <v>0</v>
      </c>
      <c r="X31" s="374"/>
      <c r="Y31" s="374"/>
      <c r="Z31" s="374"/>
      <c r="AA31" s="374"/>
      <c r="AB31" s="374"/>
      <c r="AC31" s="374"/>
      <c r="AD31" s="374"/>
      <c r="AE31" s="374"/>
      <c r="AF31" s="43"/>
      <c r="AG31" s="43"/>
      <c r="AH31" s="43"/>
      <c r="AI31" s="43"/>
      <c r="AJ31" s="43"/>
      <c r="AK31" s="373">
        <v>0</v>
      </c>
      <c r="AL31" s="374"/>
      <c r="AM31" s="374"/>
      <c r="AN31" s="374"/>
      <c r="AO31" s="374"/>
      <c r="AP31" s="43"/>
      <c r="AQ31" s="43"/>
      <c r="AR31" s="44"/>
      <c r="BE31" s="363"/>
    </row>
    <row r="32" spans="1:71" s="3" customFormat="1" ht="14.4" hidden="1" customHeight="1">
      <c r="B32" s="42"/>
      <c r="C32" s="43"/>
      <c r="D32" s="43"/>
      <c r="E32" s="43"/>
      <c r="F32" s="31" t="s">
        <v>45</v>
      </c>
      <c r="G32" s="43"/>
      <c r="H32" s="43"/>
      <c r="I32" s="43"/>
      <c r="J32" s="43"/>
      <c r="K32" s="43"/>
      <c r="L32" s="375">
        <v>0.15</v>
      </c>
      <c r="M32" s="374"/>
      <c r="N32" s="374"/>
      <c r="O32" s="374"/>
      <c r="P32" s="374"/>
      <c r="Q32" s="43"/>
      <c r="R32" s="43"/>
      <c r="S32" s="43"/>
      <c r="T32" s="43"/>
      <c r="U32" s="43"/>
      <c r="V32" s="43"/>
      <c r="W32" s="373">
        <f>ROUND(BC54, 2)</f>
        <v>0</v>
      </c>
      <c r="X32" s="374"/>
      <c r="Y32" s="374"/>
      <c r="Z32" s="374"/>
      <c r="AA32" s="374"/>
      <c r="AB32" s="374"/>
      <c r="AC32" s="374"/>
      <c r="AD32" s="374"/>
      <c r="AE32" s="374"/>
      <c r="AF32" s="43"/>
      <c r="AG32" s="43"/>
      <c r="AH32" s="43"/>
      <c r="AI32" s="43"/>
      <c r="AJ32" s="43"/>
      <c r="AK32" s="373">
        <v>0</v>
      </c>
      <c r="AL32" s="374"/>
      <c r="AM32" s="374"/>
      <c r="AN32" s="374"/>
      <c r="AO32" s="374"/>
      <c r="AP32" s="43"/>
      <c r="AQ32" s="43"/>
      <c r="AR32" s="44"/>
      <c r="BE32" s="363"/>
    </row>
    <row r="33" spans="1:57" s="3" customFormat="1" ht="14.4" hidden="1" customHeight="1">
      <c r="B33" s="42"/>
      <c r="C33" s="43"/>
      <c r="D33" s="43"/>
      <c r="E33" s="43"/>
      <c r="F33" s="31" t="s">
        <v>46</v>
      </c>
      <c r="G33" s="43"/>
      <c r="H33" s="43"/>
      <c r="I33" s="43"/>
      <c r="J33" s="43"/>
      <c r="K33" s="43"/>
      <c r="L33" s="375">
        <v>0</v>
      </c>
      <c r="M33" s="374"/>
      <c r="N33" s="374"/>
      <c r="O33" s="374"/>
      <c r="P33" s="374"/>
      <c r="Q33" s="43"/>
      <c r="R33" s="43"/>
      <c r="S33" s="43"/>
      <c r="T33" s="43"/>
      <c r="U33" s="43"/>
      <c r="V33" s="43"/>
      <c r="W33" s="373">
        <f>ROUND(BD54, 2)</f>
        <v>0</v>
      </c>
      <c r="X33" s="374"/>
      <c r="Y33" s="374"/>
      <c r="Z33" s="374"/>
      <c r="AA33" s="374"/>
      <c r="AB33" s="374"/>
      <c r="AC33" s="374"/>
      <c r="AD33" s="374"/>
      <c r="AE33" s="374"/>
      <c r="AF33" s="43"/>
      <c r="AG33" s="43"/>
      <c r="AH33" s="43"/>
      <c r="AI33" s="43"/>
      <c r="AJ33" s="43"/>
      <c r="AK33" s="373">
        <v>0</v>
      </c>
      <c r="AL33" s="374"/>
      <c r="AM33" s="374"/>
      <c r="AN33" s="374"/>
      <c r="AO33" s="374"/>
      <c r="AP33" s="43"/>
      <c r="AQ33" s="43"/>
      <c r="AR33" s="44"/>
    </row>
    <row r="34" spans="1:57" s="2" customFormat="1" ht="7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47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48</v>
      </c>
      <c r="U35" s="47"/>
      <c r="V35" s="47"/>
      <c r="W35" s="47"/>
      <c r="X35" s="379" t="s">
        <v>49</v>
      </c>
      <c r="Y35" s="377"/>
      <c r="Z35" s="377"/>
      <c r="AA35" s="377"/>
      <c r="AB35" s="377"/>
      <c r="AC35" s="47"/>
      <c r="AD35" s="47"/>
      <c r="AE35" s="47"/>
      <c r="AF35" s="47"/>
      <c r="AG35" s="47"/>
      <c r="AH35" s="47"/>
      <c r="AI35" s="47"/>
      <c r="AJ35" s="47"/>
      <c r="AK35" s="376">
        <f>SUM(AK26:AK33)</f>
        <v>0</v>
      </c>
      <c r="AL35" s="377"/>
      <c r="AM35" s="377"/>
      <c r="AN35" s="377"/>
      <c r="AO35" s="378"/>
      <c r="AP35" s="45"/>
      <c r="AQ35" s="45"/>
      <c r="AR35" s="41"/>
      <c r="BE35" s="36"/>
    </row>
    <row r="36" spans="1:57" s="2" customFormat="1" ht="7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7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7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5" customHeight="1">
      <c r="A42" s="36"/>
      <c r="B42" s="37"/>
      <c r="C42" s="25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7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635200059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7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41" t="str">
        <f>K6</f>
        <v>Oprava mostních objektů na trati Olomouc - Krnov v km 62,000 - 63,000</v>
      </c>
      <c r="M45" s="342"/>
      <c r="N45" s="342"/>
      <c r="O45" s="342"/>
      <c r="P45" s="342"/>
      <c r="Q45" s="342"/>
      <c r="R45" s="342"/>
      <c r="S45" s="342"/>
      <c r="T45" s="342"/>
      <c r="U45" s="342"/>
      <c r="V45" s="342"/>
      <c r="W45" s="342"/>
      <c r="X45" s="342"/>
      <c r="Y45" s="342"/>
      <c r="Z45" s="342"/>
      <c r="AA45" s="342"/>
      <c r="AB45" s="342"/>
      <c r="AC45" s="342"/>
      <c r="AD45" s="342"/>
      <c r="AE45" s="342"/>
      <c r="AF45" s="342"/>
      <c r="AG45" s="342"/>
      <c r="AH45" s="342"/>
      <c r="AI45" s="342"/>
      <c r="AJ45" s="342"/>
      <c r="AK45" s="342"/>
      <c r="AL45" s="342"/>
      <c r="AM45" s="342"/>
      <c r="AN45" s="342"/>
      <c r="AO45" s="342"/>
      <c r="AP45" s="58"/>
      <c r="AQ45" s="58"/>
      <c r="AR45" s="59"/>
    </row>
    <row r="46" spans="1:57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43" t="str">
        <f>IF(AN8= "","",AN8)</f>
        <v/>
      </c>
      <c r="AN47" s="343"/>
      <c r="AO47" s="38"/>
      <c r="AP47" s="38"/>
      <c r="AQ47" s="38"/>
      <c r="AR47" s="41"/>
      <c r="BE47" s="36"/>
    </row>
    <row r="48" spans="1:57" s="2" customFormat="1" ht="7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15" customHeight="1">
      <c r="A49" s="36"/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Správa železnic, státní organizace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344" t="str">
        <f>IF(E17="","",E17)</f>
        <v xml:space="preserve"> </v>
      </c>
      <c r="AN49" s="345"/>
      <c r="AO49" s="345"/>
      <c r="AP49" s="345"/>
      <c r="AQ49" s="38"/>
      <c r="AR49" s="41"/>
      <c r="AS49" s="346" t="s">
        <v>51</v>
      </c>
      <c r="AT49" s="347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15" customHeight="1">
      <c r="A50" s="36"/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33</v>
      </c>
      <c r="AJ50" s="38"/>
      <c r="AK50" s="38"/>
      <c r="AL50" s="38"/>
      <c r="AM50" s="344" t="str">
        <f>IF(E20="","",E20)</f>
        <v>SUDOP Brno, spol. s.r.o.</v>
      </c>
      <c r="AN50" s="345"/>
      <c r="AO50" s="345"/>
      <c r="AP50" s="345"/>
      <c r="AQ50" s="38"/>
      <c r="AR50" s="41"/>
      <c r="AS50" s="348"/>
      <c r="AT50" s="349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7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50"/>
      <c r="AT51" s="351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52" t="s">
        <v>52</v>
      </c>
      <c r="D52" s="353"/>
      <c r="E52" s="353"/>
      <c r="F52" s="353"/>
      <c r="G52" s="353"/>
      <c r="H52" s="68"/>
      <c r="I52" s="355" t="s">
        <v>53</v>
      </c>
      <c r="J52" s="353"/>
      <c r="K52" s="353"/>
      <c r="L52" s="353"/>
      <c r="M52" s="353"/>
      <c r="N52" s="353"/>
      <c r="O52" s="353"/>
      <c r="P52" s="353"/>
      <c r="Q52" s="353"/>
      <c r="R52" s="353"/>
      <c r="S52" s="353"/>
      <c r="T52" s="353"/>
      <c r="U52" s="353"/>
      <c r="V52" s="353"/>
      <c r="W52" s="353"/>
      <c r="X52" s="353"/>
      <c r="Y52" s="353"/>
      <c r="Z52" s="353"/>
      <c r="AA52" s="353"/>
      <c r="AB52" s="353"/>
      <c r="AC52" s="353"/>
      <c r="AD52" s="353"/>
      <c r="AE52" s="353"/>
      <c r="AF52" s="353"/>
      <c r="AG52" s="354" t="s">
        <v>54</v>
      </c>
      <c r="AH52" s="353"/>
      <c r="AI52" s="353"/>
      <c r="AJ52" s="353"/>
      <c r="AK52" s="353"/>
      <c r="AL52" s="353"/>
      <c r="AM52" s="353"/>
      <c r="AN52" s="355" t="s">
        <v>55</v>
      </c>
      <c r="AO52" s="353"/>
      <c r="AP52" s="353"/>
      <c r="AQ52" s="69" t="s">
        <v>56</v>
      </c>
      <c r="AR52" s="41"/>
      <c r="AS52" s="70" t="s">
        <v>57</v>
      </c>
      <c r="AT52" s="71" t="s">
        <v>58</v>
      </c>
      <c r="AU52" s="71" t="s">
        <v>59</v>
      </c>
      <c r="AV52" s="71" t="s">
        <v>60</v>
      </c>
      <c r="AW52" s="71" t="s">
        <v>61</v>
      </c>
      <c r="AX52" s="71" t="s">
        <v>62</v>
      </c>
      <c r="AY52" s="71" t="s">
        <v>63</v>
      </c>
      <c r="AZ52" s="71" t="s">
        <v>64</v>
      </c>
      <c r="BA52" s="71" t="s">
        <v>65</v>
      </c>
      <c r="BB52" s="71" t="s">
        <v>66</v>
      </c>
      <c r="BC52" s="71" t="s">
        <v>67</v>
      </c>
      <c r="BD52" s="72" t="s">
        <v>68</v>
      </c>
      <c r="BE52" s="36"/>
    </row>
    <row r="53" spans="1:91" s="2" customFormat="1" ht="10.7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" customHeight="1">
      <c r="B54" s="76"/>
      <c r="C54" s="77" t="s">
        <v>69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59">
        <f>ROUND(SUM(AG55:AG59),2)</f>
        <v>0</v>
      </c>
      <c r="AH54" s="359"/>
      <c r="AI54" s="359"/>
      <c r="AJ54" s="359"/>
      <c r="AK54" s="359"/>
      <c r="AL54" s="359"/>
      <c r="AM54" s="359"/>
      <c r="AN54" s="360">
        <f t="shared" ref="AN54:AN59" si="0">SUM(AG54,AT54)</f>
        <v>0</v>
      </c>
      <c r="AO54" s="360"/>
      <c r="AP54" s="360"/>
      <c r="AQ54" s="80" t="s">
        <v>19</v>
      </c>
      <c r="AR54" s="81"/>
      <c r="AS54" s="82">
        <f>ROUND(SUM(AS55:AS59),2)</f>
        <v>0</v>
      </c>
      <c r="AT54" s="83">
        <f t="shared" ref="AT54:AT59" si="1">ROUND(SUM(AV54:AW54),2)</f>
        <v>0</v>
      </c>
      <c r="AU54" s="84">
        <f>ROUND(SUM(AU55:AU59),5)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ROUND(SUM(AZ55:AZ59),2)</f>
        <v>0</v>
      </c>
      <c r="BA54" s="83">
        <f>ROUND(SUM(BA55:BA59),2)</f>
        <v>0</v>
      </c>
      <c r="BB54" s="83">
        <f>ROUND(SUM(BB55:BB59),2)</f>
        <v>0</v>
      </c>
      <c r="BC54" s="83">
        <f>ROUND(SUM(BC55:BC59),2)</f>
        <v>0</v>
      </c>
      <c r="BD54" s="85">
        <f>ROUND(SUM(BD55:BD59),2)</f>
        <v>0</v>
      </c>
      <c r="BS54" s="86" t="s">
        <v>70</v>
      </c>
      <c r="BT54" s="86" t="s">
        <v>71</v>
      </c>
      <c r="BU54" s="87" t="s">
        <v>72</v>
      </c>
      <c r="BV54" s="86" t="s">
        <v>73</v>
      </c>
      <c r="BW54" s="86" t="s">
        <v>5</v>
      </c>
      <c r="BX54" s="86" t="s">
        <v>74</v>
      </c>
      <c r="CL54" s="86" t="s">
        <v>19</v>
      </c>
    </row>
    <row r="55" spans="1:91" s="7" customFormat="1" ht="16.5" customHeight="1">
      <c r="A55" s="88" t="s">
        <v>75</v>
      </c>
      <c r="B55" s="89"/>
      <c r="C55" s="90"/>
      <c r="D55" s="356" t="s">
        <v>76</v>
      </c>
      <c r="E55" s="356"/>
      <c r="F55" s="356"/>
      <c r="G55" s="356"/>
      <c r="H55" s="356"/>
      <c r="I55" s="91"/>
      <c r="J55" s="356" t="s">
        <v>77</v>
      </c>
      <c r="K55" s="356"/>
      <c r="L55" s="356"/>
      <c r="M55" s="356"/>
      <c r="N55" s="356"/>
      <c r="O55" s="356"/>
      <c r="P55" s="356"/>
      <c r="Q55" s="356"/>
      <c r="R55" s="356"/>
      <c r="S55" s="356"/>
      <c r="T55" s="356"/>
      <c r="U55" s="356"/>
      <c r="V55" s="356"/>
      <c r="W55" s="356"/>
      <c r="X55" s="356"/>
      <c r="Y55" s="356"/>
      <c r="Z55" s="356"/>
      <c r="AA55" s="356"/>
      <c r="AB55" s="356"/>
      <c r="AC55" s="356"/>
      <c r="AD55" s="356"/>
      <c r="AE55" s="356"/>
      <c r="AF55" s="356"/>
      <c r="AG55" s="357">
        <f>'SO 01 - Úprava železniční...'!J30</f>
        <v>0</v>
      </c>
      <c r="AH55" s="358"/>
      <c r="AI55" s="358"/>
      <c r="AJ55" s="358"/>
      <c r="AK55" s="358"/>
      <c r="AL55" s="358"/>
      <c r="AM55" s="358"/>
      <c r="AN55" s="357">
        <f t="shared" si="0"/>
        <v>0</v>
      </c>
      <c r="AO55" s="358"/>
      <c r="AP55" s="358"/>
      <c r="AQ55" s="92" t="s">
        <v>78</v>
      </c>
      <c r="AR55" s="93"/>
      <c r="AS55" s="94">
        <v>0</v>
      </c>
      <c r="AT55" s="95">
        <f t="shared" si="1"/>
        <v>0</v>
      </c>
      <c r="AU55" s="96">
        <f>'SO 01 - Úprava železniční...'!P83</f>
        <v>0</v>
      </c>
      <c r="AV55" s="95">
        <f>'SO 01 - Úprava železniční...'!J33</f>
        <v>0</v>
      </c>
      <c r="AW55" s="95">
        <f>'SO 01 - Úprava železniční...'!J34</f>
        <v>0</v>
      </c>
      <c r="AX55" s="95">
        <f>'SO 01 - Úprava železniční...'!J35</f>
        <v>0</v>
      </c>
      <c r="AY55" s="95">
        <f>'SO 01 - Úprava železniční...'!J36</f>
        <v>0</v>
      </c>
      <c r="AZ55" s="95">
        <f>'SO 01 - Úprava železniční...'!F33</f>
        <v>0</v>
      </c>
      <c r="BA55" s="95">
        <f>'SO 01 - Úprava železniční...'!F34</f>
        <v>0</v>
      </c>
      <c r="BB55" s="95">
        <f>'SO 01 - Úprava železniční...'!F35</f>
        <v>0</v>
      </c>
      <c r="BC55" s="95">
        <f>'SO 01 - Úprava železniční...'!F36</f>
        <v>0</v>
      </c>
      <c r="BD55" s="97">
        <f>'SO 01 - Úprava železniční...'!F37</f>
        <v>0</v>
      </c>
      <c r="BT55" s="98" t="s">
        <v>79</v>
      </c>
      <c r="BV55" s="98" t="s">
        <v>73</v>
      </c>
      <c r="BW55" s="98" t="s">
        <v>80</v>
      </c>
      <c r="BX55" s="98" t="s">
        <v>5</v>
      </c>
      <c r="CL55" s="98" t="s">
        <v>19</v>
      </c>
      <c r="CM55" s="98" t="s">
        <v>81</v>
      </c>
    </row>
    <row r="56" spans="1:91" s="7" customFormat="1" ht="16.5" customHeight="1">
      <c r="A56" s="88" t="s">
        <v>75</v>
      </c>
      <c r="B56" s="89"/>
      <c r="C56" s="90"/>
      <c r="D56" s="356" t="s">
        <v>82</v>
      </c>
      <c r="E56" s="356"/>
      <c r="F56" s="356"/>
      <c r="G56" s="356"/>
      <c r="H56" s="356"/>
      <c r="I56" s="91"/>
      <c r="J56" s="356" t="s">
        <v>83</v>
      </c>
      <c r="K56" s="356"/>
      <c r="L56" s="356"/>
      <c r="M56" s="356"/>
      <c r="N56" s="356"/>
      <c r="O56" s="356"/>
      <c r="P56" s="356"/>
      <c r="Q56" s="356"/>
      <c r="R56" s="356"/>
      <c r="S56" s="356"/>
      <c r="T56" s="356"/>
      <c r="U56" s="356"/>
      <c r="V56" s="356"/>
      <c r="W56" s="356"/>
      <c r="X56" s="356"/>
      <c r="Y56" s="356"/>
      <c r="Z56" s="356"/>
      <c r="AA56" s="356"/>
      <c r="AB56" s="356"/>
      <c r="AC56" s="356"/>
      <c r="AD56" s="356"/>
      <c r="AE56" s="356"/>
      <c r="AF56" s="356"/>
      <c r="AG56" s="357">
        <f>'SO 02 - Most v km 62,355'!J30</f>
        <v>0</v>
      </c>
      <c r="AH56" s="358"/>
      <c r="AI56" s="358"/>
      <c r="AJ56" s="358"/>
      <c r="AK56" s="358"/>
      <c r="AL56" s="358"/>
      <c r="AM56" s="358"/>
      <c r="AN56" s="357">
        <f t="shared" si="0"/>
        <v>0</v>
      </c>
      <c r="AO56" s="358"/>
      <c r="AP56" s="358"/>
      <c r="AQ56" s="92" t="s">
        <v>78</v>
      </c>
      <c r="AR56" s="93"/>
      <c r="AS56" s="94">
        <v>0</v>
      </c>
      <c r="AT56" s="95">
        <f t="shared" si="1"/>
        <v>0</v>
      </c>
      <c r="AU56" s="96">
        <f>'SO 02 - Most v km 62,355'!P92</f>
        <v>0</v>
      </c>
      <c r="AV56" s="95">
        <f>'SO 02 - Most v km 62,355'!J33</f>
        <v>0</v>
      </c>
      <c r="AW56" s="95">
        <f>'SO 02 - Most v km 62,355'!J34</f>
        <v>0</v>
      </c>
      <c r="AX56" s="95">
        <f>'SO 02 - Most v km 62,355'!J35</f>
        <v>0</v>
      </c>
      <c r="AY56" s="95">
        <f>'SO 02 - Most v km 62,355'!J36</f>
        <v>0</v>
      </c>
      <c r="AZ56" s="95">
        <f>'SO 02 - Most v km 62,355'!F33</f>
        <v>0</v>
      </c>
      <c r="BA56" s="95">
        <f>'SO 02 - Most v km 62,355'!F34</f>
        <v>0</v>
      </c>
      <c r="BB56" s="95">
        <f>'SO 02 - Most v km 62,355'!F35</f>
        <v>0</v>
      </c>
      <c r="BC56" s="95">
        <f>'SO 02 - Most v km 62,355'!F36</f>
        <v>0</v>
      </c>
      <c r="BD56" s="97">
        <f>'SO 02 - Most v km 62,355'!F37</f>
        <v>0</v>
      </c>
      <c r="BT56" s="98" t="s">
        <v>79</v>
      </c>
      <c r="BV56" s="98" t="s">
        <v>73</v>
      </c>
      <c r="BW56" s="98" t="s">
        <v>84</v>
      </c>
      <c r="BX56" s="98" t="s">
        <v>5</v>
      </c>
      <c r="CL56" s="98" t="s">
        <v>19</v>
      </c>
      <c r="CM56" s="98" t="s">
        <v>81</v>
      </c>
    </row>
    <row r="57" spans="1:91" s="7" customFormat="1" ht="16.5" customHeight="1">
      <c r="A57" s="88" t="s">
        <v>75</v>
      </c>
      <c r="B57" s="89"/>
      <c r="C57" s="90"/>
      <c r="D57" s="356" t="s">
        <v>85</v>
      </c>
      <c r="E57" s="356"/>
      <c r="F57" s="356"/>
      <c r="G57" s="356"/>
      <c r="H57" s="356"/>
      <c r="I57" s="91"/>
      <c r="J57" s="356" t="s">
        <v>86</v>
      </c>
      <c r="K57" s="356"/>
      <c r="L57" s="356"/>
      <c r="M57" s="356"/>
      <c r="N57" s="356"/>
      <c r="O57" s="356"/>
      <c r="P57" s="356"/>
      <c r="Q57" s="356"/>
      <c r="R57" s="356"/>
      <c r="S57" s="356"/>
      <c r="T57" s="356"/>
      <c r="U57" s="356"/>
      <c r="V57" s="356"/>
      <c r="W57" s="356"/>
      <c r="X57" s="356"/>
      <c r="Y57" s="356"/>
      <c r="Z57" s="356"/>
      <c r="AA57" s="356"/>
      <c r="AB57" s="356"/>
      <c r="AC57" s="356"/>
      <c r="AD57" s="356"/>
      <c r="AE57" s="356"/>
      <c r="AF57" s="356"/>
      <c r="AG57" s="357">
        <f>'SO 03 - Most v km 62,478'!J30</f>
        <v>0</v>
      </c>
      <c r="AH57" s="358"/>
      <c r="AI57" s="358"/>
      <c r="AJ57" s="358"/>
      <c r="AK57" s="358"/>
      <c r="AL57" s="358"/>
      <c r="AM57" s="358"/>
      <c r="AN57" s="357">
        <f t="shared" si="0"/>
        <v>0</v>
      </c>
      <c r="AO57" s="358"/>
      <c r="AP57" s="358"/>
      <c r="AQ57" s="92" t="s">
        <v>78</v>
      </c>
      <c r="AR57" s="93"/>
      <c r="AS57" s="94">
        <v>0</v>
      </c>
      <c r="AT57" s="95">
        <f t="shared" si="1"/>
        <v>0</v>
      </c>
      <c r="AU57" s="96">
        <f>'SO 03 - Most v km 62,478'!P93</f>
        <v>0</v>
      </c>
      <c r="AV57" s="95">
        <f>'SO 03 - Most v km 62,478'!J33</f>
        <v>0</v>
      </c>
      <c r="AW57" s="95">
        <f>'SO 03 - Most v km 62,478'!J34</f>
        <v>0</v>
      </c>
      <c r="AX57" s="95">
        <f>'SO 03 - Most v km 62,478'!J35</f>
        <v>0</v>
      </c>
      <c r="AY57" s="95">
        <f>'SO 03 - Most v km 62,478'!J36</f>
        <v>0</v>
      </c>
      <c r="AZ57" s="95">
        <f>'SO 03 - Most v km 62,478'!F33</f>
        <v>0</v>
      </c>
      <c r="BA57" s="95">
        <f>'SO 03 - Most v km 62,478'!F34</f>
        <v>0</v>
      </c>
      <c r="BB57" s="95">
        <f>'SO 03 - Most v km 62,478'!F35</f>
        <v>0</v>
      </c>
      <c r="BC57" s="95">
        <f>'SO 03 - Most v km 62,478'!F36</f>
        <v>0</v>
      </c>
      <c r="BD57" s="97">
        <f>'SO 03 - Most v km 62,478'!F37</f>
        <v>0</v>
      </c>
      <c r="BT57" s="98" t="s">
        <v>79</v>
      </c>
      <c r="BV57" s="98" t="s">
        <v>73</v>
      </c>
      <c r="BW57" s="98" t="s">
        <v>87</v>
      </c>
      <c r="BX57" s="98" t="s">
        <v>5</v>
      </c>
      <c r="CL57" s="98" t="s">
        <v>19</v>
      </c>
      <c r="CM57" s="98" t="s">
        <v>81</v>
      </c>
    </row>
    <row r="58" spans="1:91" s="7" customFormat="1" ht="24.75" customHeight="1">
      <c r="A58" s="88" t="s">
        <v>75</v>
      </c>
      <c r="B58" s="89"/>
      <c r="C58" s="90"/>
      <c r="D58" s="356" t="s">
        <v>88</v>
      </c>
      <c r="E58" s="356"/>
      <c r="F58" s="356"/>
      <c r="G58" s="356"/>
      <c r="H58" s="356"/>
      <c r="I58" s="91"/>
      <c r="J58" s="356" t="s">
        <v>89</v>
      </c>
      <c r="K58" s="356"/>
      <c r="L58" s="356"/>
      <c r="M58" s="356"/>
      <c r="N58" s="356"/>
      <c r="O58" s="356"/>
      <c r="P58" s="356"/>
      <c r="Q58" s="356"/>
      <c r="R58" s="356"/>
      <c r="S58" s="356"/>
      <c r="T58" s="356"/>
      <c r="U58" s="356"/>
      <c r="V58" s="356"/>
      <c r="W58" s="356"/>
      <c r="X58" s="356"/>
      <c r="Y58" s="356"/>
      <c r="Z58" s="356"/>
      <c r="AA58" s="356"/>
      <c r="AB58" s="356"/>
      <c r="AC58" s="356"/>
      <c r="AD58" s="356"/>
      <c r="AE58" s="356"/>
      <c r="AF58" s="356"/>
      <c r="AG58" s="357">
        <f>'SO 04 - Ochrana a úprava ...'!J30</f>
        <v>0</v>
      </c>
      <c r="AH58" s="358"/>
      <c r="AI58" s="358"/>
      <c r="AJ58" s="358"/>
      <c r="AK58" s="358"/>
      <c r="AL58" s="358"/>
      <c r="AM58" s="358"/>
      <c r="AN58" s="357">
        <f t="shared" si="0"/>
        <v>0</v>
      </c>
      <c r="AO58" s="358"/>
      <c r="AP58" s="358"/>
      <c r="AQ58" s="92" t="s">
        <v>78</v>
      </c>
      <c r="AR58" s="93"/>
      <c r="AS58" s="94">
        <v>0</v>
      </c>
      <c r="AT58" s="95">
        <f t="shared" si="1"/>
        <v>0</v>
      </c>
      <c r="AU58" s="96">
        <f>'SO 04 - Ochrana a úprava ...'!P84</f>
        <v>0</v>
      </c>
      <c r="AV58" s="95">
        <f>'SO 04 - Ochrana a úprava ...'!J33</f>
        <v>0</v>
      </c>
      <c r="AW58" s="95">
        <f>'SO 04 - Ochrana a úprava ...'!J34</f>
        <v>0</v>
      </c>
      <c r="AX58" s="95">
        <f>'SO 04 - Ochrana a úprava ...'!J35</f>
        <v>0</v>
      </c>
      <c r="AY58" s="95">
        <f>'SO 04 - Ochrana a úprava ...'!J36</f>
        <v>0</v>
      </c>
      <c r="AZ58" s="95">
        <f>'SO 04 - Ochrana a úprava ...'!F33</f>
        <v>0</v>
      </c>
      <c r="BA58" s="95">
        <f>'SO 04 - Ochrana a úprava ...'!F34</f>
        <v>0</v>
      </c>
      <c r="BB58" s="95">
        <f>'SO 04 - Ochrana a úprava ...'!F35</f>
        <v>0</v>
      </c>
      <c r="BC58" s="95">
        <f>'SO 04 - Ochrana a úprava ...'!F36</f>
        <v>0</v>
      </c>
      <c r="BD58" s="97">
        <f>'SO 04 - Ochrana a úprava ...'!F37</f>
        <v>0</v>
      </c>
      <c r="BT58" s="98" t="s">
        <v>79</v>
      </c>
      <c r="BV58" s="98" t="s">
        <v>73</v>
      </c>
      <c r="BW58" s="98" t="s">
        <v>90</v>
      </c>
      <c r="BX58" s="98" t="s">
        <v>5</v>
      </c>
      <c r="CL58" s="98" t="s">
        <v>19</v>
      </c>
      <c r="CM58" s="98" t="s">
        <v>81</v>
      </c>
    </row>
    <row r="59" spans="1:91" s="7" customFormat="1" ht="16.5" customHeight="1">
      <c r="A59" s="88" t="s">
        <v>75</v>
      </c>
      <c r="B59" s="89"/>
      <c r="C59" s="90"/>
      <c r="D59" s="356" t="s">
        <v>91</v>
      </c>
      <c r="E59" s="356"/>
      <c r="F59" s="356"/>
      <c r="G59" s="356"/>
      <c r="H59" s="356"/>
      <c r="I59" s="91"/>
      <c r="J59" s="356" t="s">
        <v>92</v>
      </c>
      <c r="K59" s="356"/>
      <c r="L59" s="356"/>
      <c r="M59" s="356"/>
      <c r="N59" s="356"/>
      <c r="O59" s="356"/>
      <c r="P59" s="356"/>
      <c r="Q59" s="356"/>
      <c r="R59" s="356"/>
      <c r="S59" s="356"/>
      <c r="T59" s="356"/>
      <c r="U59" s="356"/>
      <c r="V59" s="356"/>
      <c r="W59" s="356"/>
      <c r="X59" s="356"/>
      <c r="Y59" s="356"/>
      <c r="Z59" s="356"/>
      <c r="AA59" s="356"/>
      <c r="AB59" s="356"/>
      <c r="AC59" s="356"/>
      <c r="AD59" s="356"/>
      <c r="AE59" s="356"/>
      <c r="AF59" s="356"/>
      <c r="AG59" s="357">
        <f>'VON - VRN'!J30</f>
        <v>0</v>
      </c>
      <c r="AH59" s="358"/>
      <c r="AI59" s="358"/>
      <c r="AJ59" s="358"/>
      <c r="AK59" s="358"/>
      <c r="AL59" s="358"/>
      <c r="AM59" s="358"/>
      <c r="AN59" s="357">
        <f t="shared" si="0"/>
        <v>0</v>
      </c>
      <c r="AO59" s="358"/>
      <c r="AP59" s="358"/>
      <c r="AQ59" s="92" t="s">
        <v>78</v>
      </c>
      <c r="AR59" s="93"/>
      <c r="AS59" s="99">
        <v>0</v>
      </c>
      <c r="AT59" s="100">
        <f t="shared" si="1"/>
        <v>0</v>
      </c>
      <c r="AU59" s="101">
        <f>'VON - VRN'!P86</f>
        <v>0</v>
      </c>
      <c r="AV59" s="100">
        <f>'VON - VRN'!J33</f>
        <v>0</v>
      </c>
      <c r="AW59" s="100">
        <f>'VON - VRN'!J34</f>
        <v>0</v>
      </c>
      <c r="AX59" s="100">
        <f>'VON - VRN'!J35</f>
        <v>0</v>
      </c>
      <c r="AY59" s="100">
        <f>'VON - VRN'!J36</f>
        <v>0</v>
      </c>
      <c r="AZ59" s="100">
        <f>'VON - VRN'!F33</f>
        <v>0</v>
      </c>
      <c r="BA59" s="100">
        <f>'VON - VRN'!F34</f>
        <v>0</v>
      </c>
      <c r="BB59" s="100">
        <f>'VON - VRN'!F35</f>
        <v>0</v>
      </c>
      <c r="BC59" s="100">
        <f>'VON - VRN'!F36</f>
        <v>0</v>
      </c>
      <c r="BD59" s="102">
        <f>'VON - VRN'!F37</f>
        <v>0</v>
      </c>
      <c r="BT59" s="98" t="s">
        <v>79</v>
      </c>
      <c r="BV59" s="98" t="s">
        <v>73</v>
      </c>
      <c r="BW59" s="98" t="s">
        <v>93</v>
      </c>
      <c r="BX59" s="98" t="s">
        <v>5</v>
      </c>
      <c r="CL59" s="98" t="s">
        <v>19</v>
      </c>
      <c r="CM59" s="98" t="s">
        <v>81</v>
      </c>
    </row>
    <row r="60" spans="1:91" s="2" customFormat="1" ht="30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41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  <row r="61" spans="1:91" s="2" customFormat="1" ht="7" customHeight="1">
      <c r="A61" s="36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41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</row>
  </sheetData>
  <sheetProtection algorithmName="SHA-512" hashValue="DefvPaZvnfSUEpJIkSjGVj0aoBy4ghg7096Oi5U9avz7JQs/Tfwuqt3rMBs7ifntweB/fOf0jsUZqMhEMV4/lQ==" saltValue="wA7TPYSythO9LgnOJn+rCUvRKfn9txdb607UN0SCtqUlLk5/qOQfAZXTVW0mtGaEG2+Re5zfboqJRiFgwqrqFQ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 01 - Úprava železniční...'!C2" display="/" xr:uid="{00000000-0004-0000-0000-000000000000}"/>
    <hyperlink ref="A56" location="'SO 02 - Most v km 62,355'!C2" display="/" xr:uid="{00000000-0004-0000-0000-000001000000}"/>
    <hyperlink ref="A57" location="'SO 03 - Most v km 62,478'!C2" display="/" xr:uid="{00000000-0004-0000-0000-000002000000}"/>
    <hyperlink ref="A58" location="'SO 04 - Ochrana a úprava ...'!C2" display="/" xr:uid="{00000000-0004-0000-0000-000003000000}"/>
    <hyperlink ref="A59" location="'VON - VRN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53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9" t="s">
        <v>80</v>
      </c>
    </row>
    <row r="3" spans="1:46" s="1" customFormat="1" ht="7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81</v>
      </c>
    </row>
    <row r="4" spans="1:46" s="1" customFormat="1" ht="25" customHeight="1">
      <c r="B4" s="22"/>
      <c r="D4" s="105" t="s">
        <v>94</v>
      </c>
      <c r="L4" s="22"/>
      <c r="M4" s="106" t="s">
        <v>10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1" t="str">
        <f>'Rekapitulace stavby'!K6</f>
        <v>Oprava mostních objektů na trati Olomouc - Krnov v km 62,000 - 63,000</v>
      </c>
      <c r="F7" s="382"/>
      <c r="G7" s="382"/>
      <c r="H7" s="382"/>
      <c r="L7" s="22"/>
    </row>
    <row r="8" spans="1:46" s="2" customFormat="1" ht="12" customHeight="1">
      <c r="A8" s="36"/>
      <c r="B8" s="41"/>
      <c r="C8" s="36"/>
      <c r="D8" s="107" t="s">
        <v>95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3" t="s">
        <v>96</v>
      </c>
      <c r="F9" s="384"/>
      <c r="G9" s="384"/>
      <c r="H9" s="384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>
        <f>'Rekapitulace stavby'!AN8</f>
        <v>0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30</v>
      </c>
      <c r="E17" s="36"/>
      <c r="F17" s="36"/>
      <c r="G17" s="36"/>
      <c r="H17" s="36"/>
      <c r="I17" s="107" t="s">
        <v>25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5" t="str">
        <f>'Rekapitulace stavby'!E14</f>
        <v>Vyplň údaj</v>
      </c>
      <c r="F18" s="386"/>
      <c r="G18" s="386"/>
      <c r="H18" s="386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32</v>
      </c>
      <c r="E20" s="36"/>
      <c r="F20" s="36"/>
      <c r="G20" s="36"/>
      <c r="H20" s="36"/>
      <c r="I20" s="107" t="s">
        <v>25</v>
      </c>
      <c r="J20" s="109" t="str">
        <f>IF('Rekapitulace stavby'!AN16="","",'Rekapitulace stavby'!AN16)</f>
        <v/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tr">
        <f>IF('Rekapitulace stavby'!E17="","",'Rekapitulace stavby'!E17)</f>
        <v xml:space="preserve"> </v>
      </c>
      <c r="F21" s="36"/>
      <c r="G21" s="36"/>
      <c r="H21" s="36"/>
      <c r="I21" s="107" t="s">
        <v>28</v>
      </c>
      <c r="J21" s="109" t="str">
        <f>IF('Rekapitulace stavby'!AN17="","",'Rekapitulace stavby'!AN17)</f>
        <v/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33</v>
      </c>
      <c r="E23" s="36"/>
      <c r="F23" s="36"/>
      <c r="G23" s="36"/>
      <c r="H23" s="36"/>
      <c r="I23" s="107" t="s">
        <v>25</v>
      </c>
      <c r="J23" s="109" t="s">
        <v>19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34</v>
      </c>
      <c r="F24" s="36"/>
      <c r="G24" s="36"/>
      <c r="H24" s="36"/>
      <c r="I24" s="107" t="s">
        <v>28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7" t="s">
        <v>19</v>
      </c>
      <c r="F27" s="387"/>
      <c r="G27" s="387"/>
      <c r="H27" s="387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ROUND(J83,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41</v>
      </c>
      <c r="E33" s="107" t="s">
        <v>42</v>
      </c>
      <c r="F33" s="119">
        <f>ROUND((SUM(BE83:BE352)),  2)</f>
        <v>0</v>
      </c>
      <c r="G33" s="36"/>
      <c r="H33" s="36"/>
      <c r="I33" s="120">
        <v>0.21</v>
      </c>
      <c r="J33" s="119">
        <f>ROUND(((SUM(BE83:BE352))*I33),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43</v>
      </c>
      <c r="F34" s="119">
        <f>ROUND((SUM(BF83:BF352)),  2)</f>
        <v>0</v>
      </c>
      <c r="G34" s="36"/>
      <c r="H34" s="36"/>
      <c r="I34" s="120">
        <v>0.15</v>
      </c>
      <c r="J34" s="119">
        <f>ROUND(((SUM(BF83:BF352))*I34),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44</v>
      </c>
      <c r="F35" s="119">
        <f>ROUND((SUM(BG83:BG352)),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45</v>
      </c>
      <c r="F36" s="119">
        <f>ROUND((SUM(BH83:BH352)),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46</v>
      </c>
      <c r="F37" s="119">
        <f>ROUND((SUM(BI83:BI352)),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>
      <c r="A45" s="36"/>
      <c r="B45" s="37"/>
      <c r="C45" s="25" t="s">
        <v>97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8" t="str">
        <f>E7</f>
        <v>Oprava mostních objektů na trati Olomouc - Krnov v km 62,000 - 63,000</v>
      </c>
      <c r="F48" s="389"/>
      <c r="G48" s="389"/>
      <c r="H48" s="38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95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1" t="str">
        <f>E9</f>
        <v>SO 01 - Úprava železničního svršku</v>
      </c>
      <c r="F50" s="390"/>
      <c r="G50" s="390"/>
      <c r="H50" s="390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>
        <f>IF(J12="","",J12)</f>
        <v>0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1" t="s">
        <v>24</v>
      </c>
      <c r="D54" s="38"/>
      <c r="E54" s="38"/>
      <c r="F54" s="29" t="str">
        <f>E15</f>
        <v>Správa železnic, státní organizace</v>
      </c>
      <c r="G54" s="38"/>
      <c r="H54" s="38"/>
      <c r="I54" s="31" t="s">
        <v>32</v>
      </c>
      <c r="J54" s="34" t="str">
        <f>E21</f>
        <v xml:space="preserve"> 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33</v>
      </c>
      <c r="J55" s="34" t="str">
        <f>E24</f>
        <v>SUDOP Brno, spol. s.r.o.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98</v>
      </c>
      <c r="D57" s="133"/>
      <c r="E57" s="133"/>
      <c r="F57" s="133"/>
      <c r="G57" s="133"/>
      <c r="H57" s="133"/>
      <c r="I57" s="133"/>
      <c r="J57" s="134" t="s">
        <v>99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J83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100</v>
      </c>
    </row>
    <row r="60" spans="1:47" s="9" customFormat="1" ht="25" customHeight="1">
      <c r="B60" s="136"/>
      <c r="C60" s="137"/>
      <c r="D60" s="138" t="s">
        <v>101</v>
      </c>
      <c r="E60" s="139"/>
      <c r="F60" s="139"/>
      <c r="G60" s="139"/>
      <c r="H60" s="139"/>
      <c r="I60" s="139"/>
      <c r="J60" s="140">
        <f>J84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102</v>
      </c>
      <c r="E61" s="145"/>
      <c r="F61" s="145"/>
      <c r="G61" s="145"/>
      <c r="H61" s="145"/>
      <c r="I61" s="145"/>
      <c r="J61" s="146">
        <f>J85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103</v>
      </c>
      <c r="E62" s="145"/>
      <c r="F62" s="145"/>
      <c r="G62" s="145"/>
      <c r="H62" s="145"/>
      <c r="I62" s="145"/>
      <c r="J62" s="146">
        <f>J299</f>
        <v>0</v>
      </c>
      <c r="K62" s="143"/>
      <c r="L62" s="147"/>
    </row>
    <row r="63" spans="1:47" s="9" customFormat="1" ht="25" customHeight="1">
      <c r="B63" s="136"/>
      <c r="C63" s="137"/>
      <c r="D63" s="138" t="s">
        <v>104</v>
      </c>
      <c r="E63" s="139"/>
      <c r="F63" s="139"/>
      <c r="G63" s="139"/>
      <c r="H63" s="139"/>
      <c r="I63" s="139"/>
      <c r="J63" s="140">
        <f>J300</f>
        <v>0</v>
      </c>
      <c r="K63" s="137"/>
      <c r="L63" s="141"/>
    </row>
    <row r="64" spans="1:47" s="2" customFormat="1" ht="21.7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0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31" s="2" customFormat="1" ht="7" customHeight="1">
      <c r="A65" s="36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10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pans="1:31" s="2" customFormat="1" ht="7" customHeight="1">
      <c r="A69" s="36"/>
      <c r="B69" s="51"/>
      <c r="C69" s="52"/>
      <c r="D69" s="52"/>
      <c r="E69" s="52"/>
      <c r="F69" s="52"/>
      <c r="G69" s="52"/>
      <c r="H69" s="52"/>
      <c r="I69" s="52"/>
      <c r="J69" s="52"/>
      <c r="K69" s="52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25" customHeight="1">
      <c r="A70" s="36"/>
      <c r="B70" s="37"/>
      <c r="C70" s="25" t="s">
        <v>105</v>
      </c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7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16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388" t="str">
        <f>E7</f>
        <v>Oprava mostních objektů na trati Olomouc - Krnov v km 62,000 - 63,000</v>
      </c>
      <c r="F73" s="389"/>
      <c r="G73" s="389"/>
      <c r="H73" s="389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95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41" t="str">
        <f>E9</f>
        <v>SO 01 - Úprava železničního svršku</v>
      </c>
      <c r="F75" s="390"/>
      <c r="G75" s="390"/>
      <c r="H75" s="390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7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21</v>
      </c>
      <c r="D77" s="38"/>
      <c r="E77" s="38"/>
      <c r="F77" s="29" t="str">
        <f>F12</f>
        <v xml:space="preserve"> </v>
      </c>
      <c r="G77" s="38"/>
      <c r="H77" s="38"/>
      <c r="I77" s="31" t="s">
        <v>23</v>
      </c>
      <c r="J77" s="61">
        <f>IF(J12="","",J12)</f>
        <v>0</v>
      </c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7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15" customHeight="1">
      <c r="A79" s="36"/>
      <c r="B79" s="37"/>
      <c r="C79" s="31" t="s">
        <v>24</v>
      </c>
      <c r="D79" s="38"/>
      <c r="E79" s="38"/>
      <c r="F79" s="29" t="str">
        <f>E15</f>
        <v>Správa železnic, státní organizace</v>
      </c>
      <c r="G79" s="38"/>
      <c r="H79" s="38"/>
      <c r="I79" s="31" t="s">
        <v>32</v>
      </c>
      <c r="J79" s="34" t="str">
        <f>E21</f>
        <v xml:space="preserve"> 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5.65" customHeight="1">
      <c r="A80" s="36"/>
      <c r="B80" s="37"/>
      <c r="C80" s="31" t="s">
        <v>30</v>
      </c>
      <c r="D80" s="38"/>
      <c r="E80" s="38"/>
      <c r="F80" s="29" t="str">
        <f>IF(E18="","",E18)</f>
        <v>Vyplň údaj</v>
      </c>
      <c r="G80" s="38"/>
      <c r="H80" s="38"/>
      <c r="I80" s="31" t="s">
        <v>33</v>
      </c>
      <c r="J80" s="34" t="str">
        <f>E24</f>
        <v>SUDOP Brno, spol. s.r.o.</v>
      </c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0.2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11" customFormat="1" ht="29.25" customHeight="1">
      <c r="A82" s="148"/>
      <c r="B82" s="149"/>
      <c r="C82" s="150" t="s">
        <v>106</v>
      </c>
      <c r="D82" s="151" t="s">
        <v>56</v>
      </c>
      <c r="E82" s="151" t="s">
        <v>52</v>
      </c>
      <c r="F82" s="151" t="s">
        <v>53</v>
      </c>
      <c r="G82" s="151" t="s">
        <v>107</v>
      </c>
      <c r="H82" s="151" t="s">
        <v>108</v>
      </c>
      <c r="I82" s="151" t="s">
        <v>109</v>
      </c>
      <c r="J82" s="151" t="s">
        <v>99</v>
      </c>
      <c r="K82" s="152" t="s">
        <v>110</v>
      </c>
      <c r="L82" s="153"/>
      <c r="M82" s="70" t="s">
        <v>19</v>
      </c>
      <c r="N82" s="71" t="s">
        <v>41</v>
      </c>
      <c r="O82" s="71" t="s">
        <v>111</v>
      </c>
      <c r="P82" s="71" t="s">
        <v>112</v>
      </c>
      <c r="Q82" s="71" t="s">
        <v>113</v>
      </c>
      <c r="R82" s="71" t="s">
        <v>114</v>
      </c>
      <c r="S82" s="71" t="s">
        <v>115</v>
      </c>
      <c r="T82" s="72" t="s">
        <v>116</v>
      </c>
      <c r="U82" s="148"/>
      <c r="V82" s="148"/>
      <c r="W82" s="148"/>
      <c r="X82" s="148"/>
      <c r="Y82" s="148"/>
      <c r="Z82" s="148"/>
      <c r="AA82" s="148"/>
      <c r="AB82" s="148"/>
      <c r="AC82" s="148"/>
      <c r="AD82" s="148"/>
      <c r="AE82" s="148"/>
    </row>
    <row r="83" spans="1:65" s="2" customFormat="1" ht="22.75" customHeight="1">
      <c r="A83" s="36"/>
      <c r="B83" s="37"/>
      <c r="C83" s="77" t="s">
        <v>117</v>
      </c>
      <c r="D83" s="38"/>
      <c r="E83" s="38"/>
      <c r="F83" s="38"/>
      <c r="G83" s="38"/>
      <c r="H83" s="38"/>
      <c r="I83" s="38"/>
      <c r="J83" s="154">
        <f>BK83</f>
        <v>0</v>
      </c>
      <c r="K83" s="38"/>
      <c r="L83" s="41"/>
      <c r="M83" s="73"/>
      <c r="N83" s="155"/>
      <c r="O83" s="74"/>
      <c r="P83" s="156">
        <f>P84+P300</f>
        <v>0</v>
      </c>
      <c r="Q83" s="74"/>
      <c r="R83" s="156">
        <f>R84+R300</f>
        <v>1281.17175</v>
      </c>
      <c r="S83" s="74"/>
      <c r="T83" s="157">
        <f>T84+T300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9" t="s">
        <v>70</v>
      </c>
      <c r="AU83" s="19" t="s">
        <v>100</v>
      </c>
      <c r="BK83" s="158">
        <f>BK84+BK300</f>
        <v>0</v>
      </c>
    </row>
    <row r="84" spans="1:65" s="12" customFormat="1" ht="25.9" customHeight="1">
      <c r="B84" s="159"/>
      <c r="C84" s="160"/>
      <c r="D84" s="161" t="s">
        <v>70</v>
      </c>
      <c r="E84" s="162" t="s">
        <v>118</v>
      </c>
      <c r="F84" s="162" t="s">
        <v>119</v>
      </c>
      <c r="G84" s="160"/>
      <c r="H84" s="160"/>
      <c r="I84" s="163"/>
      <c r="J84" s="164">
        <f>BK84</f>
        <v>0</v>
      </c>
      <c r="K84" s="160"/>
      <c r="L84" s="165"/>
      <c r="M84" s="166"/>
      <c r="N84" s="167"/>
      <c r="O84" s="167"/>
      <c r="P84" s="168">
        <f>P85+P299</f>
        <v>0</v>
      </c>
      <c r="Q84" s="167"/>
      <c r="R84" s="168">
        <f>R85+R299</f>
        <v>1281.17175</v>
      </c>
      <c r="S84" s="167"/>
      <c r="T84" s="169">
        <f>T85+T299</f>
        <v>0</v>
      </c>
      <c r="AR84" s="170" t="s">
        <v>79</v>
      </c>
      <c r="AT84" s="171" t="s">
        <v>70</v>
      </c>
      <c r="AU84" s="171" t="s">
        <v>71</v>
      </c>
      <c r="AY84" s="170" t="s">
        <v>120</v>
      </c>
      <c r="BK84" s="172">
        <f>BK85+BK299</f>
        <v>0</v>
      </c>
    </row>
    <row r="85" spans="1:65" s="12" customFormat="1" ht="22.75" customHeight="1">
      <c r="B85" s="159"/>
      <c r="C85" s="160"/>
      <c r="D85" s="161" t="s">
        <v>70</v>
      </c>
      <c r="E85" s="173" t="s">
        <v>121</v>
      </c>
      <c r="F85" s="173" t="s">
        <v>122</v>
      </c>
      <c r="G85" s="160"/>
      <c r="H85" s="160"/>
      <c r="I85" s="163"/>
      <c r="J85" s="174">
        <f>BK85</f>
        <v>0</v>
      </c>
      <c r="K85" s="160"/>
      <c r="L85" s="165"/>
      <c r="M85" s="166"/>
      <c r="N85" s="167"/>
      <c r="O85" s="167"/>
      <c r="P85" s="168">
        <f>SUM(P86:P298)</f>
        <v>0</v>
      </c>
      <c r="Q85" s="167"/>
      <c r="R85" s="168">
        <f>SUM(R86:R298)</f>
        <v>1281.17175</v>
      </c>
      <c r="S85" s="167"/>
      <c r="T85" s="169">
        <f>SUM(T86:T298)</f>
        <v>0</v>
      </c>
      <c r="AR85" s="170" t="s">
        <v>79</v>
      </c>
      <c r="AT85" s="171" t="s">
        <v>70</v>
      </c>
      <c r="AU85" s="171" t="s">
        <v>79</v>
      </c>
      <c r="AY85" s="170" t="s">
        <v>120</v>
      </c>
      <c r="BK85" s="172">
        <f>SUM(BK86:BK298)</f>
        <v>0</v>
      </c>
    </row>
    <row r="86" spans="1:65" s="2" customFormat="1" ht="33" customHeight="1">
      <c r="A86" s="36"/>
      <c r="B86" s="37"/>
      <c r="C86" s="175" t="s">
        <v>79</v>
      </c>
      <c r="D86" s="175" t="s">
        <v>123</v>
      </c>
      <c r="E86" s="176" t="s">
        <v>124</v>
      </c>
      <c r="F86" s="177" t="s">
        <v>125</v>
      </c>
      <c r="G86" s="178" t="s">
        <v>126</v>
      </c>
      <c r="H86" s="179">
        <v>1.07</v>
      </c>
      <c r="I86" s="180"/>
      <c r="J86" s="181">
        <f>ROUND(I86*H86,2)</f>
        <v>0</v>
      </c>
      <c r="K86" s="177" t="s">
        <v>127</v>
      </c>
      <c r="L86" s="41"/>
      <c r="M86" s="182" t="s">
        <v>19</v>
      </c>
      <c r="N86" s="183" t="s">
        <v>42</v>
      </c>
      <c r="O86" s="66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6" t="s">
        <v>128</v>
      </c>
      <c r="AT86" s="186" t="s">
        <v>123</v>
      </c>
      <c r="AU86" s="186" t="s">
        <v>81</v>
      </c>
      <c r="AY86" s="19" t="s">
        <v>120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9" t="s">
        <v>79</v>
      </c>
      <c r="BK86" s="187">
        <f>ROUND(I86*H86,2)</f>
        <v>0</v>
      </c>
      <c r="BL86" s="19" t="s">
        <v>128</v>
      </c>
      <c r="BM86" s="186" t="s">
        <v>129</v>
      </c>
    </row>
    <row r="87" spans="1:65" s="13" customFormat="1" ht="10">
      <c r="B87" s="188"/>
      <c r="C87" s="189"/>
      <c r="D87" s="190" t="s">
        <v>130</v>
      </c>
      <c r="E87" s="191" t="s">
        <v>19</v>
      </c>
      <c r="F87" s="192" t="s">
        <v>131</v>
      </c>
      <c r="G87" s="189"/>
      <c r="H87" s="193">
        <v>1.0700000000000003</v>
      </c>
      <c r="I87" s="194"/>
      <c r="J87" s="189"/>
      <c r="K87" s="189"/>
      <c r="L87" s="195"/>
      <c r="M87" s="196"/>
      <c r="N87" s="197"/>
      <c r="O87" s="197"/>
      <c r="P87" s="197"/>
      <c r="Q87" s="197"/>
      <c r="R87" s="197"/>
      <c r="S87" s="197"/>
      <c r="T87" s="198"/>
      <c r="AT87" s="199" t="s">
        <v>130</v>
      </c>
      <c r="AU87" s="199" t="s">
        <v>81</v>
      </c>
      <c r="AV87" s="13" t="s">
        <v>81</v>
      </c>
      <c r="AW87" s="13" t="s">
        <v>132</v>
      </c>
      <c r="AX87" s="13" t="s">
        <v>71</v>
      </c>
      <c r="AY87" s="199" t="s">
        <v>120</v>
      </c>
    </row>
    <row r="88" spans="1:65" s="14" customFormat="1" ht="10">
      <c r="B88" s="200"/>
      <c r="C88" s="201"/>
      <c r="D88" s="190" t="s">
        <v>130</v>
      </c>
      <c r="E88" s="202" t="s">
        <v>19</v>
      </c>
      <c r="F88" s="203" t="s">
        <v>133</v>
      </c>
      <c r="G88" s="201"/>
      <c r="H88" s="204">
        <v>1.0700000000000003</v>
      </c>
      <c r="I88" s="205"/>
      <c r="J88" s="201"/>
      <c r="K88" s="201"/>
      <c r="L88" s="206"/>
      <c r="M88" s="207"/>
      <c r="N88" s="208"/>
      <c r="O88" s="208"/>
      <c r="P88" s="208"/>
      <c r="Q88" s="208"/>
      <c r="R88" s="208"/>
      <c r="S88" s="208"/>
      <c r="T88" s="209"/>
      <c r="AT88" s="210" t="s">
        <v>130</v>
      </c>
      <c r="AU88" s="210" t="s">
        <v>81</v>
      </c>
      <c r="AV88" s="14" t="s">
        <v>128</v>
      </c>
      <c r="AW88" s="14" t="s">
        <v>132</v>
      </c>
      <c r="AX88" s="14" t="s">
        <v>79</v>
      </c>
      <c r="AY88" s="210" t="s">
        <v>120</v>
      </c>
    </row>
    <row r="89" spans="1:65" s="2" customFormat="1" ht="44.25" customHeight="1">
      <c r="A89" s="36"/>
      <c r="B89" s="37"/>
      <c r="C89" s="175" t="s">
        <v>81</v>
      </c>
      <c r="D89" s="175" t="s">
        <v>123</v>
      </c>
      <c r="E89" s="176" t="s">
        <v>134</v>
      </c>
      <c r="F89" s="177" t="s">
        <v>135</v>
      </c>
      <c r="G89" s="178" t="s">
        <v>136</v>
      </c>
      <c r="H89" s="179">
        <v>407.84300000000002</v>
      </c>
      <c r="I89" s="180"/>
      <c r="J89" s="181">
        <f>ROUND(I89*H89,2)</f>
        <v>0</v>
      </c>
      <c r="K89" s="177" t="s">
        <v>127</v>
      </c>
      <c r="L89" s="41"/>
      <c r="M89" s="182" t="s">
        <v>19</v>
      </c>
      <c r="N89" s="183" t="s">
        <v>42</v>
      </c>
      <c r="O89" s="66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128</v>
      </c>
      <c r="AT89" s="186" t="s">
        <v>123</v>
      </c>
      <c r="AU89" s="186" t="s">
        <v>81</v>
      </c>
      <c r="AY89" s="19" t="s">
        <v>120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9" t="s">
        <v>79</v>
      </c>
      <c r="BK89" s="187">
        <f>ROUND(I89*H89,2)</f>
        <v>0</v>
      </c>
      <c r="BL89" s="19" t="s">
        <v>128</v>
      </c>
      <c r="BM89" s="186" t="s">
        <v>137</v>
      </c>
    </row>
    <row r="90" spans="1:65" s="15" customFormat="1" ht="10">
      <c r="B90" s="211"/>
      <c r="C90" s="212"/>
      <c r="D90" s="190" t="s">
        <v>130</v>
      </c>
      <c r="E90" s="213" t="s">
        <v>19</v>
      </c>
      <c r="F90" s="214" t="s">
        <v>138</v>
      </c>
      <c r="G90" s="212"/>
      <c r="H90" s="213" t="s">
        <v>19</v>
      </c>
      <c r="I90" s="215"/>
      <c r="J90" s="212"/>
      <c r="K90" s="212"/>
      <c r="L90" s="216"/>
      <c r="M90" s="217"/>
      <c r="N90" s="218"/>
      <c r="O90" s="218"/>
      <c r="P90" s="218"/>
      <c r="Q90" s="218"/>
      <c r="R90" s="218"/>
      <c r="S90" s="218"/>
      <c r="T90" s="219"/>
      <c r="AT90" s="220" t="s">
        <v>130</v>
      </c>
      <c r="AU90" s="220" t="s">
        <v>81</v>
      </c>
      <c r="AV90" s="15" t="s">
        <v>79</v>
      </c>
      <c r="AW90" s="15" t="s">
        <v>132</v>
      </c>
      <c r="AX90" s="15" t="s">
        <v>71</v>
      </c>
      <c r="AY90" s="220" t="s">
        <v>120</v>
      </c>
    </row>
    <row r="91" spans="1:65" s="13" customFormat="1" ht="10">
      <c r="B91" s="188"/>
      <c r="C91" s="189"/>
      <c r="D91" s="190" t="s">
        <v>130</v>
      </c>
      <c r="E91" s="191" t="s">
        <v>19</v>
      </c>
      <c r="F91" s="192" t="s">
        <v>139</v>
      </c>
      <c r="G91" s="189"/>
      <c r="H91" s="193">
        <v>30.603386000004505</v>
      </c>
      <c r="I91" s="194"/>
      <c r="J91" s="189"/>
      <c r="K91" s="189"/>
      <c r="L91" s="195"/>
      <c r="M91" s="196"/>
      <c r="N91" s="197"/>
      <c r="O91" s="197"/>
      <c r="P91" s="197"/>
      <c r="Q91" s="197"/>
      <c r="R91" s="197"/>
      <c r="S91" s="197"/>
      <c r="T91" s="198"/>
      <c r="AT91" s="199" t="s">
        <v>130</v>
      </c>
      <c r="AU91" s="199" t="s">
        <v>81</v>
      </c>
      <c r="AV91" s="13" t="s">
        <v>81</v>
      </c>
      <c r="AW91" s="13" t="s">
        <v>132</v>
      </c>
      <c r="AX91" s="13" t="s">
        <v>71</v>
      </c>
      <c r="AY91" s="199" t="s">
        <v>120</v>
      </c>
    </row>
    <row r="92" spans="1:65" s="15" customFormat="1" ht="10">
      <c r="B92" s="211"/>
      <c r="C92" s="212"/>
      <c r="D92" s="190" t="s">
        <v>130</v>
      </c>
      <c r="E92" s="213" t="s">
        <v>19</v>
      </c>
      <c r="F92" s="214" t="s">
        <v>140</v>
      </c>
      <c r="G92" s="212"/>
      <c r="H92" s="213" t="s">
        <v>19</v>
      </c>
      <c r="I92" s="215"/>
      <c r="J92" s="212"/>
      <c r="K92" s="212"/>
      <c r="L92" s="216"/>
      <c r="M92" s="217"/>
      <c r="N92" s="218"/>
      <c r="O92" s="218"/>
      <c r="P92" s="218"/>
      <c r="Q92" s="218"/>
      <c r="R92" s="218"/>
      <c r="S92" s="218"/>
      <c r="T92" s="219"/>
      <c r="AT92" s="220" t="s">
        <v>130</v>
      </c>
      <c r="AU92" s="220" t="s">
        <v>81</v>
      </c>
      <c r="AV92" s="15" t="s">
        <v>79</v>
      </c>
      <c r="AW92" s="15" t="s">
        <v>132</v>
      </c>
      <c r="AX92" s="15" t="s">
        <v>71</v>
      </c>
      <c r="AY92" s="220" t="s">
        <v>120</v>
      </c>
    </row>
    <row r="93" spans="1:65" s="13" customFormat="1" ht="10">
      <c r="B93" s="188"/>
      <c r="C93" s="189"/>
      <c r="D93" s="190" t="s">
        <v>130</v>
      </c>
      <c r="E93" s="191" t="s">
        <v>19</v>
      </c>
      <c r="F93" s="192" t="s">
        <v>141</v>
      </c>
      <c r="G93" s="189"/>
      <c r="H93" s="193">
        <v>143.10599999999067</v>
      </c>
      <c r="I93" s="194"/>
      <c r="J93" s="189"/>
      <c r="K93" s="189"/>
      <c r="L93" s="195"/>
      <c r="M93" s="196"/>
      <c r="N93" s="197"/>
      <c r="O93" s="197"/>
      <c r="P93" s="197"/>
      <c r="Q93" s="197"/>
      <c r="R93" s="197"/>
      <c r="S93" s="197"/>
      <c r="T93" s="198"/>
      <c r="AT93" s="199" t="s">
        <v>130</v>
      </c>
      <c r="AU93" s="199" t="s">
        <v>81</v>
      </c>
      <c r="AV93" s="13" t="s">
        <v>81</v>
      </c>
      <c r="AW93" s="13" t="s">
        <v>132</v>
      </c>
      <c r="AX93" s="13" t="s">
        <v>71</v>
      </c>
      <c r="AY93" s="199" t="s">
        <v>120</v>
      </c>
    </row>
    <row r="94" spans="1:65" s="13" customFormat="1" ht="10">
      <c r="B94" s="188"/>
      <c r="C94" s="189"/>
      <c r="D94" s="190" t="s">
        <v>130</v>
      </c>
      <c r="E94" s="191" t="s">
        <v>19</v>
      </c>
      <c r="F94" s="192" t="s">
        <v>142</v>
      </c>
      <c r="G94" s="189"/>
      <c r="H94" s="193">
        <v>17.257499999999268</v>
      </c>
      <c r="I94" s="194"/>
      <c r="J94" s="189"/>
      <c r="K94" s="189"/>
      <c r="L94" s="195"/>
      <c r="M94" s="196"/>
      <c r="N94" s="197"/>
      <c r="O94" s="197"/>
      <c r="P94" s="197"/>
      <c r="Q94" s="197"/>
      <c r="R94" s="197"/>
      <c r="S94" s="197"/>
      <c r="T94" s="198"/>
      <c r="AT94" s="199" t="s">
        <v>130</v>
      </c>
      <c r="AU94" s="199" t="s">
        <v>81</v>
      </c>
      <c r="AV94" s="13" t="s">
        <v>81</v>
      </c>
      <c r="AW94" s="13" t="s">
        <v>132</v>
      </c>
      <c r="AX94" s="13" t="s">
        <v>71</v>
      </c>
      <c r="AY94" s="199" t="s">
        <v>120</v>
      </c>
    </row>
    <row r="95" spans="1:65" s="13" customFormat="1" ht="10">
      <c r="B95" s="188"/>
      <c r="C95" s="189"/>
      <c r="D95" s="190" t="s">
        <v>130</v>
      </c>
      <c r="E95" s="191" t="s">
        <v>19</v>
      </c>
      <c r="F95" s="192" t="s">
        <v>143</v>
      </c>
      <c r="G95" s="189"/>
      <c r="H95" s="193">
        <v>36.094429999998468</v>
      </c>
      <c r="I95" s="194"/>
      <c r="J95" s="189"/>
      <c r="K95" s="189"/>
      <c r="L95" s="195"/>
      <c r="M95" s="196"/>
      <c r="N95" s="197"/>
      <c r="O95" s="197"/>
      <c r="P95" s="197"/>
      <c r="Q95" s="197"/>
      <c r="R95" s="197"/>
      <c r="S95" s="197"/>
      <c r="T95" s="198"/>
      <c r="AT95" s="199" t="s">
        <v>130</v>
      </c>
      <c r="AU95" s="199" t="s">
        <v>81</v>
      </c>
      <c r="AV95" s="13" t="s">
        <v>81</v>
      </c>
      <c r="AW95" s="13" t="s">
        <v>132</v>
      </c>
      <c r="AX95" s="13" t="s">
        <v>71</v>
      </c>
      <c r="AY95" s="199" t="s">
        <v>120</v>
      </c>
    </row>
    <row r="96" spans="1:65" s="15" customFormat="1" ht="10">
      <c r="B96" s="211"/>
      <c r="C96" s="212"/>
      <c r="D96" s="190" t="s">
        <v>130</v>
      </c>
      <c r="E96" s="213" t="s">
        <v>19</v>
      </c>
      <c r="F96" s="214" t="s">
        <v>144</v>
      </c>
      <c r="G96" s="212"/>
      <c r="H96" s="213" t="s">
        <v>19</v>
      </c>
      <c r="I96" s="215"/>
      <c r="J96" s="212"/>
      <c r="K96" s="212"/>
      <c r="L96" s="216"/>
      <c r="M96" s="217"/>
      <c r="N96" s="218"/>
      <c r="O96" s="218"/>
      <c r="P96" s="218"/>
      <c r="Q96" s="218"/>
      <c r="R96" s="218"/>
      <c r="S96" s="218"/>
      <c r="T96" s="219"/>
      <c r="AT96" s="220" t="s">
        <v>130</v>
      </c>
      <c r="AU96" s="220" t="s">
        <v>81</v>
      </c>
      <c r="AV96" s="15" t="s">
        <v>79</v>
      </c>
      <c r="AW96" s="15" t="s">
        <v>132</v>
      </c>
      <c r="AX96" s="15" t="s">
        <v>71</v>
      </c>
      <c r="AY96" s="220" t="s">
        <v>120</v>
      </c>
    </row>
    <row r="97" spans="1:65" s="13" customFormat="1" ht="10">
      <c r="B97" s="188"/>
      <c r="C97" s="189"/>
      <c r="D97" s="190" t="s">
        <v>130</v>
      </c>
      <c r="E97" s="191" t="s">
        <v>19</v>
      </c>
      <c r="F97" s="192" t="s">
        <v>145</v>
      </c>
      <c r="G97" s="189"/>
      <c r="H97" s="193">
        <v>118.19375600000816</v>
      </c>
      <c r="I97" s="194"/>
      <c r="J97" s="189"/>
      <c r="K97" s="189"/>
      <c r="L97" s="195"/>
      <c r="M97" s="196"/>
      <c r="N97" s="197"/>
      <c r="O97" s="197"/>
      <c r="P97" s="197"/>
      <c r="Q97" s="197"/>
      <c r="R97" s="197"/>
      <c r="S97" s="197"/>
      <c r="T97" s="198"/>
      <c r="AT97" s="199" t="s">
        <v>130</v>
      </c>
      <c r="AU97" s="199" t="s">
        <v>81</v>
      </c>
      <c r="AV97" s="13" t="s">
        <v>81</v>
      </c>
      <c r="AW97" s="13" t="s">
        <v>132</v>
      </c>
      <c r="AX97" s="13" t="s">
        <v>71</v>
      </c>
      <c r="AY97" s="199" t="s">
        <v>120</v>
      </c>
    </row>
    <row r="98" spans="1:65" s="15" customFormat="1" ht="10">
      <c r="B98" s="211"/>
      <c r="C98" s="212"/>
      <c r="D98" s="190" t="s">
        <v>130</v>
      </c>
      <c r="E98" s="213" t="s">
        <v>19</v>
      </c>
      <c r="F98" s="214" t="s">
        <v>146</v>
      </c>
      <c r="G98" s="212"/>
      <c r="H98" s="213" t="s">
        <v>19</v>
      </c>
      <c r="I98" s="215"/>
      <c r="J98" s="212"/>
      <c r="K98" s="212"/>
      <c r="L98" s="216"/>
      <c r="M98" s="217"/>
      <c r="N98" s="218"/>
      <c r="O98" s="218"/>
      <c r="P98" s="218"/>
      <c r="Q98" s="218"/>
      <c r="R98" s="218"/>
      <c r="S98" s="218"/>
      <c r="T98" s="219"/>
      <c r="AT98" s="220" t="s">
        <v>130</v>
      </c>
      <c r="AU98" s="220" t="s">
        <v>81</v>
      </c>
      <c r="AV98" s="15" t="s">
        <v>79</v>
      </c>
      <c r="AW98" s="15" t="s">
        <v>132</v>
      </c>
      <c r="AX98" s="15" t="s">
        <v>71</v>
      </c>
      <c r="AY98" s="220" t="s">
        <v>120</v>
      </c>
    </row>
    <row r="99" spans="1:65" s="13" customFormat="1" ht="10">
      <c r="B99" s="188"/>
      <c r="C99" s="189"/>
      <c r="D99" s="190" t="s">
        <v>130</v>
      </c>
      <c r="E99" s="191" t="s">
        <v>19</v>
      </c>
      <c r="F99" s="192" t="s">
        <v>147</v>
      </c>
      <c r="G99" s="189"/>
      <c r="H99" s="193">
        <v>34.527999999996197</v>
      </c>
      <c r="I99" s="194"/>
      <c r="J99" s="189"/>
      <c r="K99" s="189"/>
      <c r="L99" s="195"/>
      <c r="M99" s="196"/>
      <c r="N99" s="197"/>
      <c r="O99" s="197"/>
      <c r="P99" s="197"/>
      <c r="Q99" s="197"/>
      <c r="R99" s="197"/>
      <c r="S99" s="197"/>
      <c r="T99" s="198"/>
      <c r="AT99" s="199" t="s">
        <v>130</v>
      </c>
      <c r="AU99" s="199" t="s">
        <v>81</v>
      </c>
      <c r="AV99" s="13" t="s">
        <v>81</v>
      </c>
      <c r="AW99" s="13" t="s">
        <v>132</v>
      </c>
      <c r="AX99" s="13" t="s">
        <v>71</v>
      </c>
      <c r="AY99" s="199" t="s">
        <v>120</v>
      </c>
    </row>
    <row r="100" spans="1:65" s="15" customFormat="1" ht="10">
      <c r="B100" s="211"/>
      <c r="C100" s="212"/>
      <c r="D100" s="190" t="s">
        <v>130</v>
      </c>
      <c r="E100" s="213" t="s">
        <v>19</v>
      </c>
      <c r="F100" s="214" t="s">
        <v>148</v>
      </c>
      <c r="G100" s="212"/>
      <c r="H100" s="213" t="s">
        <v>19</v>
      </c>
      <c r="I100" s="215"/>
      <c r="J100" s="212"/>
      <c r="K100" s="212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130</v>
      </c>
      <c r="AU100" s="220" t="s">
        <v>81</v>
      </c>
      <c r="AV100" s="15" t="s">
        <v>79</v>
      </c>
      <c r="AW100" s="15" t="s">
        <v>132</v>
      </c>
      <c r="AX100" s="15" t="s">
        <v>71</v>
      </c>
      <c r="AY100" s="220" t="s">
        <v>120</v>
      </c>
    </row>
    <row r="101" spans="1:65" s="13" customFormat="1" ht="10">
      <c r="B101" s="188"/>
      <c r="C101" s="189"/>
      <c r="D101" s="190" t="s">
        <v>130</v>
      </c>
      <c r="E101" s="191" t="s">
        <v>19</v>
      </c>
      <c r="F101" s="192" t="s">
        <v>149</v>
      </c>
      <c r="G101" s="189"/>
      <c r="H101" s="193">
        <v>28.059930000013495</v>
      </c>
      <c r="I101" s="194"/>
      <c r="J101" s="189"/>
      <c r="K101" s="189"/>
      <c r="L101" s="195"/>
      <c r="M101" s="196"/>
      <c r="N101" s="197"/>
      <c r="O101" s="197"/>
      <c r="P101" s="197"/>
      <c r="Q101" s="197"/>
      <c r="R101" s="197"/>
      <c r="S101" s="197"/>
      <c r="T101" s="198"/>
      <c r="AT101" s="199" t="s">
        <v>130</v>
      </c>
      <c r="AU101" s="199" t="s">
        <v>81</v>
      </c>
      <c r="AV101" s="13" t="s">
        <v>81</v>
      </c>
      <c r="AW101" s="13" t="s">
        <v>132</v>
      </c>
      <c r="AX101" s="13" t="s">
        <v>71</v>
      </c>
      <c r="AY101" s="199" t="s">
        <v>120</v>
      </c>
    </row>
    <row r="102" spans="1:65" s="14" customFormat="1" ht="10">
      <c r="B102" s="200"/>
      <c r="C102" s="201"/>
      <c r="D102" s="190" t="s">
        <v>130</v>
      </c>
      <c r="E102" s="202" t="s">
        <v>19</v>
      </c>
      <c r="F102" s="203" t="s">
        <v>133</v>
      </c>
      <c r="G102" s="201"/>
      <c r="H102" s="204">
        <v>407.84300200001076</v>
      </c>
      <c r="I102" s="205"/>
      <c r="J102" s="201"/>
      <c r="K102" s="201"/>
      <c r="L102" s="206"/>
      <c r="M102" s="207"/>
      <c r="N102" s="208"/>
      <c r="O102" s="208"/>
      <c r="P102" s="208"/>
      <c r="Q102" s="208"/>
      <c r="R102" s="208"/>
      <c r="S102" s="208"/>
      <c r="T102" s="209"/>
      <c r="AT102" s="210" t="s">
        <v>130</v>
      </c>
      <c r="AU102" s="210" t="s">
        <v>81</v>
      </c>
      <c r="AV102" s="14" t="s">
        <v>128</v>
      </c>
      <c r="AW102" s="14" t="s">
        <v>132</v>
      </c>
      <c r="AX102" s="14" t="s">
        <v>79</v>
      </c>
      <c r="AY102" s="210" t="s">
        <v>120</v>
      </c>
    </row>
    <row r="103" spans="1:65" s="13" customFormat="1" ht="10">
      <c r="B103" s="188"/>
      <c r="C103" s="189"/>
      <c r="D103" s="190" t="s">
        <v>130</v>
      </c>
      <c r="E103" s="191" t="s">
        <v>19</v>
      </c>
      <c r="F103" s="192" t="s">
        <v>150</v>
      </c>
      <c r="G103" s="189"/>
      <c r="H103" s="193">
        <v>459.79999999999995</v>
      </c>
      <c r="I103" s="194"/>
      <c r="J103" s="189"/>
      <c r="K103" s="189"/>
      <c r="L103" s="195"/>
      <c r="M103" s="196"/>
      <c r="N103" s="197"/>
      <c r="O103" s="197"/>
      <c r="P103" s="197"/>
      <c r="Q103" s="197"/>
      <c r="R103" s="197"/>
      <c r="S103" s="197"/>
      <c r="T103" s="198"/>
      <c r="AT103" s="199" t="s">
        <v>130</v>
      </c>
      <c r="AU103" s="199" t="s">
        <v>81</v>
      </c>
      <c r="AV103" s="13" t="s">
        <v>81</v>
      </c>
      <c r="AW103" s="13" t="s">
        <v>132</v>
      </c>
      <c r="AX103" s="13" t="s">
        <v>71</v>
      </c>
      <c r="AY103" s="199" t="s">
        <v>120</v>
      </c>
    </row>
    <row r="104" spans="1:65" s="2" customFormat="1" ht="49" customHeight="1">
      <c r="A104" s="36"/>
      <c r="B104" s="37"/>
      <c r="C104" s="175" t="s">
        <v>151</v>
      </c>
      <c r="D104" s="175" t="s">
        <v>123</v>
      </c>
      <c r="E104" s="176" t="s">
        <v>152</v>
      </c>
      <c r="F104" s="177" t="s">
        <v>153</v>
      </c>
      <c r="G104" s="178" t="s">
        <v>136</v>
      </c>
      <c r="H104" s="179">
        <v>646.83699999999999</v>
      </c>
      <c r="I104" s="180"/>
      <c r="J104" s="181">
        <f>ROUND(I104*H104,2)</f>
        <v>0</v>
      </c>
      <c r="K104" s="177" t="s">
        <v>127</v>
      </c>
      <c r="L104" s="41"/>
      <c r="M104" s="182" t="s">
        <v>19</v>
      </c>
      <c r="N104" s="183" t="s">
        <v>42</v>
      </c>
      <c r="O104" s="66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128</v>
      </c>
      <c r="AT104" s="186" t="s">
        <v>123</v>
      </c>
      <c r="AU104" s="186" t="s">
        <v>81</v>
      </c>
      <c r="AY104" s="19" t="s">
        <v>120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9" t="s">
        <v>79</v>
      </c>
      <c r="BK104" s="187">
        <f>ROUND(I104*H104,2)</f>
        <v>0</v>
      </c>
      <c r="BL104" s="19" t="s">
        <v>128</v>
      </c>
      <c r="BM104" s="186" t="s">
        <v>154</v>
      </c>
    </row>
    <row r="105" spans="1:65" s="15" customFormat="1" ht="10">
      <c r="B105" s="211"/>
      <c r="C105" s="212"/>
      <c r="D105" s="190" t="s">
        <v>130</v>
      </c>
      <c r="E105" s="213" t="s">
        <v>19</v>
      </c>
      <c r="F105" s="214" t="s">
        <v>155</v>
      </c>
      <c r="G105" s="212"/>
      <c r="H105" s="213" t="s">
        <v>19</v>
      </c>
      <c r="I105" s="215"/>
      <c r="J105" s="212"/>
      <c r="K105" s="212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130</v>
      </c>
      <c r="AU105" s="220" t="s">
        <v>81</v>
      </c>
      <c r="AV105" s="15" t="s">
        <v>79</v>
      </c>
      <c r="AW105" s="15" t="s">
        <v>132</v>
      </c>
      <c r="AX105" s="15" t="s">
        <v>71</v>
      </c>
      <c r="AY105" s="220" t="s">
        <v>120</v>
      </c>
    </row>
    <row r="106" spans="1:65" s="13" customFormat="1" ht="10">
      <c r="B106" s="188"/>
      <c r="C106" s="189"/>
      <c r="D106" s="190" t="s">
        <v>130</v>
      </c>
      <c r="E106" s="191" t="s">
        <v>19</v>
      </c>
      <c r="F106" s="192" t="s">
        <v>156</v>
      </c>
      <c r="G106" s="189"/>
      <c r="H106" s="193">
        <v>36.877786000005429</v>
      </c>
      <c r="I106" s="194"/>
      <c r="J106" s="189"/>
      <c r="K106" s="189"/>
      <c r="L106" s="195"/>
      <c r="M106" s="196"/>
      <c r="N106" s="197"/>
      <c r="O106" s="197"/>
      <c r="P106" s="197"/>
      <c r="Q106" s="197"/>
      <c r="R106" s="197"/>
      <c r="S106" s="197"/>
      <c r="T106" s="198"/>
      <c r="AT106" s="199" t="s">
        <v>130</v>
      </c>
      <c r="AU106" s="199" t="s">
        <v>81</v>
      </c>
      <c r="AV106" s="13" t="s">
        <v>81</v>
      </c>
      <c r="AW106" s="13" t="s">
        <v>132</v>
      </c>
      <c r="AX106" s="13" t="s">
        <v>71</v>
      </c>
      <c r="AY106" s="199" t="s">
        <v>120</v>
      </c>
    </row>
    <row r="107" spans="1:65" s="15" customFormat="1" ht="20">
      <c r="B107" s="211"/>
      <c r="C107" s="212"/>
      <c r="D107" s="190" t="s">
        <v>130</v>
      </c>
      <c r="E107" s="213" t="s">
        <v>19</v>
      </c>
      <c r="F107" s="214" t="s">
        <v>157</v>
      </c>
      <c r="G107" s="212"/>
      <c r="H107" s="213" t="s">
        <v>19</v>
      </c>
      <c r="I107" s="215"/>
      <c r="J107" s="212"/>
      <c r="K107" s="212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130</v>
      </c>
      <c r="AU107" s="220" t="s">
        <v>81</v>
      </c>
      <c r="AV107" s="15" t="s">
        <v>79</v>
      </c>
      <c r="AW107" s="15" t="s">
        <v>132</v>
      </c>
      <c r="AX107" s="15" t="s">
        <v>71</v>
      </c>
      <c r="AY107" s="220" t="s">
        <v>120</v>
      </c>
    </row>
    <row r="108" spans="1:65" s="13" customFormat="1" ht="10">
      <c r="B108" s="188"/>
      <c r="C108" s="189"/>
      <c r="D108" s="190" t="s">
        <v>130</v>
      </c>
      <c r="E108" s="191" t="s">
        <v>19</v>
      </c>
      <c r="F108" s="192" t="s">
        <v>158</v>
      </c>
      <c r="G108" s="189"/>
      <c r="H108" s="193">
        <v>148.41899999999032</v>
      </c>
      <c r="I108" s="194"/>
      <c r="J108" s="189"/>
      <c r="K108" s="189"/>
      <c r="L108" s="195"/>
      <c r="M108" s="196"/>
      <c r="N108" s="197"/>
      <c r="O108" s="197"/>
      <c r="P108" s="197"/>
      <c r="Q108" s="197"/>
      <c r="R108" s="197"/>
      <c r="S108" s="197"/>
      <c r="T108" s="198"/>
      <c r="AT108" s="199" t="s">
        <v>130</v>
      </c>
      <c r="AU108" s="199" t="s">
        <v>81</v>
      </c>
      <c r="AV108" s="13" t="s">
        <v>81</v>
      </c>
      <c r="AW108" s="13" t="s">
        <v>132</v>
      </c>
      <c r="AX108" s="13" t="s">
        <v>71</v>
      </c>
      <c r="AY108" s="199" t="s">
        <v>120</v>
      </c>
    </row>
    <row r="109" spans="1:65" s="13" customFormat="1" ht="10">
      <c r="B109" s="188"/>
      <c r="C109" s="189"/>
      <c r="D109" s="190" t="s">
        <v>130</v>
      </c>
      <c r="E109" s="191" t="s">
        <v>19</v>
      </c>
      <c r="F109" s="192" t="s">
        <v>142</v>
      </c>
      <c r="G109" s="189"/>
      <c r="H109" s="193">
        <v>17.257499999999268</v>
      </c>
      <c r="I109" s="194"/>
      <c r="J109" s="189"/>
      <c r="K109" s="189"/>
      <c r="L109" s="195"/>
      <c r="M109" s="196"/>
      <c r="N109" s="197"/>
      <c r="O109" s="197"/>
      <c r="P109" s="197"/>
      <c r="Q109" s="197"/>
      <c r="R109" s="197"/>
      <c r="S109" s="197"/>
      <c r="T109" s="198"/>
      <c r="AT109" s="199" t="s">
        <v>130</v>
      </c>
      <c r="AU109" s="199" t="s">
        <v>81</v>
      </c>
      <c r="AV109" s="13" t="s">
        <v>81</v>
      </c>
      <c r="AW109" s="13" t="s">
        <v>132</v>
      </c>
      <c r="AX109" s="13" t="s">
        <v>71</v>
      </c>
      <c r="AY109" s="199" t="s">
        <v>120</v>
      </c>
    </row>
    <row r="110" spans="1:65" s="13" customFormat="1" ht="10">
      <c r="B110" s="188"/>
      <c r="C110" s="189"/>
      <c r="D110" s="190" t="s">
        <v>130</v>
      </c>
      <c r="E110" s="191" t="s">
        <v>19</v>
      </c>
      <c r="F110" s="192" t="s">
        <v>143</v>
      </c>
      <c r="G110" s="189"/>
      <c r="H110" s="193">
        <v>36.094429999998468</v>
      </c>
      <c r="I110" s="194"/>
      <c r="J110" s="189"/>
      <c r="K110" s="189"/>
      <c r="L110" s="195"/>
      <c r="M110" s="196"/>
      <c r="N110" s="197"/>
      <c r="O110" s="197"/>
      <c r="P110" s="197"/>
      <c r="Q110" s="197"/>
      <c r="R110" s="197"/>
      <c r="S110" s="197"/>
      <c r="T110" s="198"/>
      <c r="AT110" s="199" t="s">
        <v>130</v>
      </c>
      <c r="AU110" s="199" t="s">
        <v>81</v>
      </c>
      <c r="AV110" s="13" t="s">
        <v>81</v>
      </c>
      <c r="AW110" s="13" t="s">
        <v>132</v>
      </c>
      <c r="AX110" s="13" t="s">
        <v>71</v>
      </c>
      <c r="AY110" s="199" t="s">
        <v>120</v>
      </c>
    </row>
    <row r="111" spans="1:65" s="15" customFormat="1" ht="10">
      <c r="B111" s="211"/>
      <c r="C111" s="212"/>
      <c r="D111" s="190" t="s">
        <v>130</v>
      </c>
      <c r="E111" s="213" t="s">
        <v>19</v>
      </c>
      <c r="F111" s="214" t="s">
        <v>159</v>
      </c>
      <c r="G111" s="212"/>
      <c r="H111" s="213" t="s">
        <v>19</v>
      </c>
      <c r="I111" s="215"/>
      <c r="J111" s="212"/>
      <c r="K111" s="212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130</v>
      </c>
      <c r="AU111" s="220" t="s">
        <v>81</v>
      </c>
      <c r="AV111" s="15" t="s">
        <v>79</v>
      </c>
      <c r="AW111" s="15" t="s">
        <v>132</v>
      </c>
      <c r="AX111" s="15" t="s">
        <v>71</v>
      </c>
      <c r="AY111" s="220" t="s">
        <v>120</v>
      </c>
    </row>
    <row r="112" spans="1:65" s="13" customFormat="1" ht="10">
      <c r="B112" s="188"/>
      <c r="C112" s="189"/>
      <c r="D112" s="190" t="s">
        <v>130</v>
      </c>
      <c r="E112" s="191" t="s">
        <v>19</v>
      </c>
      <c r="F112" s="192" t="s">
        <v>160</v>
      </c>
      <c r="G112" s="189"/>
      <c r="H112" s="193">
        <v>138.15794000000955</v>
      </c>
      <c r="I112" s="194"/>
      <c r="J112" s="189"/>
      <c r="K112" s="189"/>
      <c r="L112" s="195"/>
      <c r="M112" s="196"/>
      <c r="N112" s="197"/>
      <c r="O112" s="197"/>
      <c r="P112" s="197"/>
      <c r="Q112" s="197"/>
      <c r="R112" s="197"/>
      <c r="S112" s="197"/>
      <c r="T112" s="198"/>
      <c r="AT112" s="199" t="s">
        <v>130</v>
      </c>
      <c r="AU112" s="199" t="s">
        <v>81</v>
      </c>
      <c r="AV112" s="13" t="s">
        <v>81</v>
      </c>
      <c r="AW112" s="13" t="s">
        <v>132</v>
      </c>
      <c r="AX112" s="13" t="s">
        <v>71</v>
      </c>
      <c r="AY112" s="199" t="s">
        <v>120</v>
      </c>
    </row>
    <row r="113" spans="2:51" s="15" customFormat="1" ht="10">
      <c r="B113" s="211"/>
      <c r="C113" s="212"/>
      <c r="D113" s="190" t="s">
        <v>130</v>
      </c>
      <c r="E113" s="213" t="s">
        <v>19</v>
      </c>
      <c r="F113" s="214" t="s">
        <v>161</v>
      </c>
      <c r="G113" s="212"/>
      <c r="H113" s="213" t="s">
        <v>19</v>
      </c>
      <c r="I113" s="215"/>
      <c r="J113" s="212"/>
      <c r="K113" s="212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130</v>
      </c>
      <c r="AU113" s="220" t="s">
        <v>81</v>
      </c>
      <c r="AV113" s="15" t="s">
        <v>79</v>
      </c>
      <c r="AW113" s="15" t="s">
        <v>132</v>
      </c>
      <c r="AX113" s="15" t="s">
        <v>71</v>
      </c>
      <c r="AY113" s="220" t="s">
        <v>120</v>
      </c>
    </row>
    <row r="114" spans="2:51" s="13" customFormat="1" ht="10">
      <c r="B114" s="188"/>
      <c r="C114" s="189"/>
      <c r="D114" s="190" t="s">
        <v>130</v>
      </c>
      <c r="E114" s="191" t="s">
        <v>19</v>
      </c>
      <c r="F114" s="192" t="s">
        <v>162</v>
      </c>
      <c r="G114" s="189"/>
      <c r="H114" s="193">
        <v>36.735999999995954</v>
      </c>
      <c r="I114" s="194"/>
      <c r="J114" s="189"/>
      <c r="K114" s="189"/>
      <c r="L114" s="195"/>
      <c r="M114" s="196"/>
      <c r="N114" s="197"/>
      <c r="O114" s="197"/>
      <c r="P114" s="197"/>
      <c r="Q114" s="197"/>
      <c r="R114" s="197"/>
      <c r="S114" s="197"/>
      <c r="T114" s="198"/>
      <c r="AT114" s="199" t="s">
        <v>130</v>
      </c>
      <c r="AU114" s="199" t="s">
        <v>81</v>
      </c>
      <c r="AV114" s="13" t="s">
        <v>81</v>
      </c>
      <c r="AW114" s="13" t="s">
        <v>132</v>
      </c>
      <c r="AX114" s="13" t="s">
        <v>71</v>
      </c>
      <c r="AY114" s="199" t="s">
        <v>120</v>
      </c>
    </row>
    <row r="115" spans="2:51" s="15" customFormat="1" ht="10">
      <c r="B115" s="211"/>
      <c r="C115" s="212"/>
      <c r="D115" s="190" t="s">
        <v>130</v>
      </c>
      <c r="E115" s="213" t="s">
        <v>19</v>
      </c>
      <c r="F115" s="214" t="s">
        <v>163</v>
      </c>
      <c r="G115" s="212"/>
      <c r="H115" s="213" t="s">
        <v>19</v>
      </c>
      <c r="I115" s="215"/>
      <c r="J115" s="212"/>
      <c r="K115" s="212"/>
      <c r="L115" s="216"/>
      <c r="M115" s="217"/>
      <c r="N115" s="218"/>
      <c r="O115" s="218"/>
      <c r="P115" s="218"/>
      <c r="Q115" s="218"/>
      <c r="R115" s="218"/>
      <c r="S115" s="218"/>
      <c r="T115" s="219"/>
      <c r="AT115" s="220" t="s">
        <v>130</v>
      </c>
      <c r="AU115" s="220" t="s">
        <v>81</v>
      </c>
      <c r="AV115" s="15" t="s">
        <v>79</v>
      </c>
      <c r="AW115" s="15" t="s">
        <v>132</v>
      </c>
      <c r="AX115" s="15" t="s">
        <v>71</v>
      </c>
      <c r="AY115" s="220" t="s">
        <v>120</v>
      </c>
    </row>
    <row r="116" spans="2:51" s="13" customFormat="1" ht="10">
      <c r="B116" s="188"/>
      <c r="C116" s="189"/>
      <c r="D116" s="190" t="s">
        <v>130</v>
      </c>
      <c r="E116" s="191" t="s">
        <v>19</v>
      </c>
      <c r="F116" s="192" t="s">
        <v>164</v>
      </c>
      <c r="G116" s="189"/>
      <c r="H116" s="193">
        <v>29.411010000014144</v>
      </c>
      <c r="I116" s="194"/>
      <c r="J116" s="189"/>
      <c r="K116" s="189"/>
      <c r="L116" s="195"/>
      <c r="M116" s="196"/>
      <c r="N116" s="197"/>
      <c r="O116" s="197"/>
      <c r="P116" s="197"/>
      <c r="Q116" s="197"/>
      <c r="R116" s="197"/>
      <c r="S116" s="197"/>
      <c r="T116" s="198"/>
      <c r="AT116" s="199" t="s">
        <v>130</v>
      </c>
      <c r="AU116" s="199" t="s">
        <v>81</v>
      </c>
      <c r="AV116" s="13" t="s">
        <v>81</v>
      </c>
      <c r="AW116" s="13" t="s">
        <v>132</v>
      </c>
      <c r="AX116" s="13" t="s">
        <v>71</v>
      </c>
      <c r="AY116" s="199" t="s">
        <v>120</v>
      </c>
    </row>
    <row r="117" spans="2:51" s="16" customFormat="1" ht="10">
      <c r="B117" s="221"/>
      <c r="C117" s="222"/>
      <c r="D117" s="190" t="s">
        <v>130</v>
      </c>
      <c r="E117" s="223" t="s">
        <v>19</v>
      </c>
      <c r="F117" s="224" t="s">
        <v>165</v>
      </c>
      <c r="G117" s="222"/>
      <c r="H117" s="225">
        <v>442.95366600001307</v>
      </c>
      <c r="I117" s="226"/>
      <c r="J117" s="222"/>
      <c r="K117" s="222"/>
      <c r="L117" s="227"/>
      <c r="M117" s="228"/>
      <c r="N117" s="229"/>
      <c r="O117" s="229"/>
      <c r="P117" s="229"/>
      <c r="Q117" s="229"/>
      <c r="R117" s="229"/>
      <c r="S117" s="229"/>
      <c r="T117" s="230"/>
      <c r="AT117" s="231" t="s">
        <v>130</v>
      </c>
      <c r="AU117" s="231" t="s">
        <v>81</v>
      </c>
      <c r="AV117" s="16" t="s">
        <v>151</v>
      </c>
      <c r="AW117" s="16" t="s">
        <v>132</v>
      </c>
      <c r="AX117" s="16" t="s">
        <v>71</v>
      </c>
      <c r="AY117" s="231" t="s">
        <v>120</v>
      </c>
    </row>
    <row r="118" spans="2:51" s="15" customFormat="1" ht="10">
      <c r="B118" s="211"/>
      <c r="C118" s="212"/>
      <c r="D118" s="190" t="s">
        <v>130</v>
      </c>
      <c r="E118" s="213" t="s">
        <v>19</v>
      </c>
      <c r="F118" s="214" t="s">
        <v>166</v>
      </c>
      <c r="G118" s="212"/>
      <c r="H118" s="213" t="s">
        <v>19</v>
      </c>
      <c r="I118" s="215"/>
      <c r="J118" s="212"/>
      <c r="K118" s="212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130</v>
      </c>
      <c r="AU118" s="220" t="s">
        <v>81</v>
      </c>
      <c r="AV118" s="15" t="s">
        <v>79</v>
      </c>
      <c r="AW118" s="15" t="s">
        <v>132</v>
      </c>
      <c r="AX118" s="15" t="s">
        <v>71</v>
      </c>
      <c r="AY118" s="220" t="s">
        <v>120</v>
      </c>
    </row>
    <row r="119" spans="2:51" s="13" customFormat="1" ht="10">
      <c r="B119" s="188"/>
      <c r="C119" s="189"/>
      <c r="D119" s="190" t="s">
        <v>130</v>
      </c>
      <c r="E119" s="191" t="s">
        <v>19</v>
      </c>
      <c r="F119" s="192" t="s">
        <v>167</v>
      </c>
      <c r="G119" s="189"/>
      <c r="H119" s="193">
        <v>7.9899999999994975</v>
      </c>
      <c r="I119" s="194"/>
      <c r="J119" s="189"/>
      <c r="K119" s="189"/>
      <c r="L119" s="195"/>
      <c r="M119" s="196"/>
      <c r="N119" s="197"/>
      <c r="O119" s="197"/>
      <c r="P119" s="197"/>
      <c r="Q119" s="197"/>
      <c r="R119" s="197"/>
      <c r="S119" s="197"/>
      <c r="T119" s="198"/>
      <c r="AT119" s="199" t="s">
        <v>130</v>
      </c>
      <c r="AU119" s="199" t="s">
        <v>81</v>
      </c>
      <c r="AV119" s="13" t="s">
        <v>81</v>
      </c>
      <c r="AW119" s="13" t="s">
        <v>132</v>
      </c>
      <c r="AX119" s="13" t="s">
        <v>71</v>
      </c>
      <c r="AY119" s="199" t="s">
        <v>120</v>
      </c>
    </row>
    <row r="120" spans="2:51" s="15" customFormat="1" ht="10">
      <c r="B120" s="211"/>
      <c r="C120" s="212"/>
      <c r="D120" s="190" t="s">
        <v>130</v>
      </c>
      <c r="E120" s="213" t="s">
        <v>19</v>
      </c>
      <c r="F120" s="214" t="s">
        <v>168</v>
      </c>
      <c r="G120" s="212"/>
      <c r="H120" s="213" t="s">
        <v>19</v>
      </c>
      <c r="I120" s="215"/>
      <c r="J120" s="212"/>
      <c r="K120" s="212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130</v>
      </c>
      <c r="AU120" s="220" t="s">
        <v>81</v>
      </c>
      <c r="AV120" s="15" t="s">
        <v>79</v>
      </c>
      <c r="AW120" s="15" t="s">
        <v>132</v>
      </c>
      <c r="AX120" s="15" t="s">
        <v>71</v>
      </c>
      <c r="AY120" s="220" t="s">
        <v>120</v>
      </c>
    </row>
    <row r="121" spans="2:51" s="13" customFormat="1" ht="10">
      <c r="B121" s="188"/>
      <c r="C121" s="189"/>
      <c r="D121" s="190" t="s">
        <v>130</v>
      </c>
      <c r="E121" s="191" t="s">
        <v>19</v>
      </c>
      <c r="F121" s="192" t="s">
        <v>169</v>
      </c>
      <c r="G121" s="189"/>
      <c r="H121" s="193">
        <v>89.699999999999321</v>
      </c>
      <c r="I121" s="194"/>
      <c r="J121" s="189"/>
      <c r="K121" s="189"/>
      <c r="L121" s="195"/>
      <c r="M121" s="196"/>
      <c r="N121" s="197"/>
      <c r="O121" s="197"/>
      <c r="P121" s="197"/>
      <c r="Q121" s="197"/>
      <c r="R121" s="197"/>
      <c r="S121" s="197"/>
      <c r="T121" s="198"/>
      <c r="AT121" s="199" t="s">
        <v>130</v>
      </c>
      <c r="AU121" s="199" t="s">
        <v>81</v>
      </c>
      <c r="AV121" s="13" t="s">
        <v>81</v>
      </c>
      <c r="AW121" s="13" t="s">
        <v>132</v>
      </c>
      <c r="AX121" s="13" t="s">
        <v>71</v>
      </c>
      <c r="AY121" s="199" t="s">
        <v>120</v>
      </c>
    </row>
    <row r="122" spans="2:51" s="15" customFormat="1" ht="10">
      <c r="B122" s="211"/>
      <c r="C122" s="212"/>
      <c r="D122" s="190" t="s">
        <v>130</v>
      </c>
      <c r="E122" s="213" t="s">
        <v>19</v>
      </c>
      <c r="F122" s="214" t="s">
        <v>170</v>
      </c>
      <c r="G122" s="212"/>
      <c r="H122" s="213" t="s">
        <v>19</v>
      </c>
      <c r="I122" s="215"/>
      <c r="J122" s="212"/>
      <c r="K122" s="212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130</v>
      </c>
      <c r="AU122" s="220" t="s">
        <v>81</v>
      </c>
      <c r="AV122" s="15" t="s">
        <v>79</v>
      </c>
      <c r="AW122" s="15" t="s">
        <v>132</v>
      </c>
      <c r="AX122" s="15" t="s">
        <v>71</v>
      </c>
      <c r="AY122" s="220" t="s">
        <v>120</v>
      </c>
    </row>
    <row r="123" spans="2:51" s="13" customFormat="1" ht="10">
      <c r="B123" s="188"/>
      <c r="C123" s="189"/>
      <c r="D123" s="190" t="s">
        <v>130</v>
      </c>
      <c r="E123" s="191" t="s">
        <v>19</v>
      </c>
      <c r="F123" s="192" t="s">
        <v>171</v>
      </c>
      <c r="G123" s="189"/>
      <c r="H123" s="193">
        <v>29.497499999999892</v>
      </c>
      <c r="I123" s="194"/>
      <c r="J123" s="189"/>
      <c r="K123" s="189"/>
      <c r="L123" s="195"/>
      <c r="M123" s="196"/>
      <c r="N123" s="197"/>
      <c r="O123" s="197"/>
      <c r="P123" s="197"/>
      <c r="Q123" s="197"/>
      <c r="R123" s="197"/>
      <c r="S123" s="197"/>
      <c r="T123" s="198"/>
      <c r="AT123" s="199" t="s">
        <v>130</v>
      </c>
      <c r="AU123" s="199" t="s">
        <v>81</v>
      </c>
      <c r="AV123" s="13" t="s">
        <v>81</v>
      </c>
      <c r="AW123" s="13" t="s">
        <v>132</v>
      </c>
      <c r="AX123" s="13" t="s">
        <v>71</v>
      </c>
      <c r="AY123" s="199" t="s">
        <v>120</v>
      </c>
    </row>
    <row r="124" spans="2:51" s="15" customFormat="1" ht="10">
      <c r="B124" s="211"/>
      <c r="C124" s="212"/>
      <c r="D124" s="190" t="s">
        <v>130</v>
      </c>
      <c r="E124" s="213" t="s">
        <v>19</v>
      </c>
      <c r="F124" s="214" t="s">
        <v>172</v>
      </c>
      <c r="G124" s="212"/>
      <c r="H124" s="213" t="s">
        <v>19</v>
      </c>
      <c r="I124" s="215"/>
      <c r="J124" s="212"/>
      <c r="K124" s="212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130</v>
      </c>
      <c r="AU124" s="220" t="s">
        <v>81</v>
      </c>
      <c r="AV124" s="15" t="s">
        <v>79</v>
      </c>
      <c r="AW124" s="15" t="s">
        <v>132</v>
      </c>
      <c r="AX124" s="15" t="s">
        <v>71</v>
      </c>
      <c r="AY124" s="220" t="s">
        <v>120</v>
      </c>
    </row>
    <row r="125" spans="2:51" s="13" customFormat="1" ht="10">
      <c r="B125" s="188"/>
      <c r="C125" s="189"/>
      <c r="D125" s="190" t="s">
        <v>130</v>
      </c>
      <c r="E125" s="191" t="s">
        <v>19</v>
      </c>
      <c r="F125" s="192" t="s">
        <v>173</v>
      </c>
      <c r="G125" s="189"/>
      <c r="H125" s="193">
        <v>11.049999999999613</v>
      </c>
      <c r="I125" s="194"/>
      <c r="J125" s="189"/>
      <c r="K125" s="189"/>
      <c r="L125" s="195"/>
      <c r="M125" s="196"/>
      <c r="N125" s="197"/>
      <c r="O125" s="197"/>
      <c r="P125" s="197"/>
      <c r="Q125" s="197"/>
      <c r="R125" s="197"/>
      <c r="S125" s="197"/>
      <c r="T125" s="198"/>
      <c r="AT125" s="199" t="s">
        <v>130</v>
      </c>
      <c r="AU125" s="199" t="s">
        <v>81</v>
      </c>
      <c r="AV125" s="13" t="s">
        <v>81</v>
      </c>
      <c r="AW125" s="13" t="s">
        <v>132</v>
      </c>
      <c r="AX125" s="13" t="s">
        <v>71</v>
      </c>
      <c r="AY125" s="199" t="s">
        <v>120</v>
      </c>
    </row>
    <row r="126" spans="2:51" s="15" customFormat="1" ht="10">
      <c r="B126" s="211"/>
      <c r="C126" s="212"/>
      <c r="D126" s="190" t="s">
        <v>130</v>
      </c>
      <c r="E126" s="213" t="s">
        <v>19</v>
      </c>
      <c r="F126" s="214" t="s">
        <v>174</v>
      </c>
      <c r="G126" s="212"/>
      <c r="H126" s="213" t="s">
        <v>19</v>
      </c>
      <c r="I126" s="215"/>
      <c r="J126" s="212"/>
      <c r="K126" s="212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130</v>
      </c>
      <c r="AU126" s="220" t="s">
        <v>81</v>
      </c>
      <c r="AV126" s="15" t="s">
        <v>79</v>
      </c>
      <c r="AW126" s="15" t="s">
        <v>132</v>
      </c>
      <c r="AX126" s="15" t="s">
        <v>71</v>
      </c>
      <c r="AY126" s="220" t="s">
        <v>120</v>
      </c>
    </row>
    <row r="127" spans="2:51" s="13" customFormat="1" ht="10">
      <c r="B127" s="188"/>
      <c r="C127" s="189"/>
      <c r="D127" s="190" t="s">
        <v>130</v>
      </c>
      <c r="E127" s="191" t="s">
        <v>19</v>
      </c>
      <c r="F127" s="192" t="s">
        <v>175</v>
      </c>
      <c r="G127" s="189"/>
      <c r="H127" s="193">
        <v>57.270000000000131</v>
      </c>
      <c r="I127" s="194"/>
      <c r="J127" s="189"/>
      <c r="K127" s="189"/>
      <c r="L127" s="195"/>
      <c r="M127" s="196"/>
      <c r="N127" s="197"/>
      <c r="O127" s="197"/>
      <c r="P127" s="197"/>
      <c r="Q127" s="197"/>
      <c r="R127" s="197"/>
      <c r="S127" s="197"/>
      <c r="T127" s="198"/>
      <c r="AT127" s="199" t="s">
        <v>130</v>
      </c>
      <c r="AU127" s="199" t="s">
        <v>81</v>
      </c>
      <c r="AV127" s="13" t="s">
        <v>81</v>
      </c>
      <c r="AW127" s="13" t="s">
        <v>132</v>
      </c>
      <c r="AX127" s="13" t="s">
        <v>71</v>
      </c>
      <c r="AY127" s="199" t="s">
        <v>120</v>
      </c>
    </row>
    <row r="128" spans="2:51" s="15" customFormat="1" ht="10">
      <c r="B128" s="211"/>
      <c r="C128" s="212"/>
      <c r="D128" s="190" t="s">
        <v>130</v>
      </c>
      <c r="E128" s="213" t="s">
        <v>19</v>
      </c>
      <c r="F128" s="214" t="s">
        <v>176</v>
      </c>
      <c r="G128" s="212"/>
      <c r="H128" s="213" t="s">
        <v>19</v>
      </c>
      <c r="I128" s="215"/>
      <c r="J128" s="212"/>
      <c r="K128" s="212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130</v>
      </c>
      <c r="AU128" s="220" t="s">
        <v>81</v>
      </c>
      <c r="AV128" s="15" t="s">
        <v>79</v>
      </c>
      <c r="AW128" s="15" t="s">
        <v>132</v>
      </c>
      <c r="AX128" s="15" t="s">
        <v>71</v>
      </c>
      <c r="AY128" s="220" t="s">
        <v>120</v>
      </c>
    </row>
    <row r="129" spans="1:65" s="13" customFormat="1" ht="10">
      <c r="B129" s="188"/>
      <c r="C129" s="189"/>
      <c r="D129" s="190" t="s">
        <v>130</v>
      </c>
      <c r="E129" s="191" t="s">
        <v>19</v>
      </c>
      <c r="F129" s="192" t="s">
        <v>177</v>
      </c>
      <c r="G129" s="189"/>
      <c r="H129" s="193">
        <v>8.3763000000000769</v>
      </c>
      <c r="I129" s="194"/>
      <c r="J129" s="189"/>
      <c r="K129" s="189"/>
      <c r="L129" s="195"/>
      <c r="M129" s="196"/>
      <c r="N129" s="197"/>
      <c r="O129" s="197"/>
      <c r="P129" s="197"/>
      <c r="Q129" s="197"/>
      <c r="R129" s="197"/>
      <c r="S129" s="197"/>
      <c r="T129" s="198"/>
      <c r="AT129" s="199" t="s">
        <v>130</v>
      </c>
      <c r="AU129" s="199" t="s">
        <v>81</v>
      </c>
      <c r="AV129" s="13" t="s">
        <v>81</v>
      </c>
      <c r="AW129" s="13" t="s">
        <v>132</v>
      </c>
      <c r="AX129" s="13" t="s">
        <v>71</v>
      </c>
      <c r="AY129" s="199" t="s">
        <v>120</v>
      </c>
    </row>
    <row r="130" spans="1:65" s="16" customFormat="1" ht="10">
      <c r="B130" s="221"/>
      <c r="C130" s="222"/>
      <c r="D130" s="190" t="s">
        <v>130</v>
      </c>
      <c r="E130" s="223" t="s">
        <v>19</v>
      </c>
      <c r="F130" s="224" t="s">
        <v>165</v>
      </c>
      <c r="G130" s="222"/>
      <c r="H130" s="225">
        <v>203.8837999999985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130</v>
      </c>
      <c r="AU130" s="231" t="s">
        <v>81</v>
      </c>
      <c r="AV130" s="16" t="s">
        <v>151</v>
      </c>
      <c r="AW130" s="16" t="s">
        <v>132</v>
      </c>
      <c r="AX130" s="16" t="s">
        <v>71</v>
      </c>
      <c r="AY130" s="231" t="s">
        <v>120</v>
      </c>
    </row>
    <row r="131" spans="1:65" s="14" customFormat="1" ht="10">
      <c r="B131" s="200"/>
      <c r="C131" s="201"/>
      <c r="D131" s="190" t="s">
        <v>130</v>
      </c>
      <c r="E131" s="202" t="s">
        <v>19</v>
      </c>
      <c r="F131" s="203" t="s">
        <v>133</v>
      </c>
      <c r="G131" s="201"/>
      <c r="H131" s="204">
        <v>646.83746600001166</v>
      </c>
      <c r="I131" s="205"/>
      <c r="J131" s="201"/>
      <c r="K131" s="201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130</v>
      </c>
      <c r="AU131" s="210" t="s">
        <v>81</v>
      </c>
      <c r="AV131" s="14" t="s">
        <v>128</v>
      </c>
      <c r="AW131" s="14" t="s">
        <v>132</v>
      </c>
      <c r="AX131" s="14" t="s">
        <v>79</v>
      </c>
      <c r="AY131" s="210" t="s">
        <v>120</v>
      </c>
    </row>
    <row r="132" spans="1:65" s="13" customFormat="1" ht="10">
      <c r="B132" s="188"/>
      <c r="C132" s="189"/>
      <c r="D132" s="190" t="s">
        <v>130</v>
      </c>
      <c r="E132" s="191" t="s">
        <v>19</v>
      </c>
      <c r="F132" s="192" t="s">
        <v>178</v>
      </c>
      <c r="G132" s="189"/>
      <c r="H132" s="193">
        <v>755</v>
      </c>
      <c r="I132" s="194"/>
      <c r="J132" s="189"/>
      <c r="K132" s="189"/>
      <c r="L132" s="195"/>
      <c r="M132" s="196"/>
      <c r="N132" s="197"/>
      <c r="O132" s="197"/>
      <c r="P132" s="197"/>
      <c r="Q132" s="197"/>
      <c r="R132" s="197"/>
      <c r="S132" s="197"/>
      <c r="T132" s="198"/>
      <c r="AT132" s="199" t="s">
        <v>130</v>
      </c>
      <c r="AU132" s="199" t="s">
        <v>81</v>
      </c>
      <c r="AV132" s="13" t="s">
        <v>81</v>
      </c>
      <c r="AW132" s="13" t="s">
        <v>132</v>
      </c>
      <c r="AX132" s="13" t="s">
        <v>71</v>
      </c>
      <c r="AY132" s="199" t="s">
        <v>120</v>
      </c>
    </row>
    <row r="133" spans="1:65" s="2" customFormat="1" ht="37.75" customHeight="1">
      <c r="A133" s="36"/>
      <c r="B133" s="37"/>
      <c r="C133" s="175" t="s">
        <v>128</v>
      </c>
      <c r="D133" s="175" t="s">
        <v>123</v>
      </c>
      <c r="E133" s="176" t="s">
        <v>179</v>
      </c>
      <c r="F133" s="177" t="s">
        <v>180</v>
      </c>
      <c r="G133" s="178" t="s">
        <v>126</v>
      </c>
      <c r="H133" s="179">
        <v>1.044</v>
      </c>
      <c r="I133" s="180"/>
      <c r="J133" s="181">
        <f>ROUND(I133*H133,2)</f>
        <v>0</v>
      </c>
      <c r="K133" s="177" t="s">
        <v>127</v>
      </c>
      <c r="L133" s="41"/>
      <c r="M133" s="182" t="s">
        <v>19</v>
      </c>
      <c r="N133" s="183" t="s">
        <v>42</v>
      </c>
      <c r="O133" s="66"/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6" t="s">
        <v>128</v>
      </c>
      <c r="AT133" s="186" t="s">
        <v>123</v>
      </c>
      <c r="AU133" s="186" t="s">
        <v>81</v>
      </c>
      <c r="AY133" s="19" t="s">
        <v>120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9" t="s">
        <v>79</v>
      </c>
      <c r="BK133" s="187">
        <f>ROUND(I133*H133,2)</f>
        <v>0</v>
      </c>
      <c r="BL133" s="19" t="s">
        <v>128</v>
      </c>
      <c r="BM133" s="186" t="s">
        <v>181</v>
      </c>
    </row>
    <row r="134" spans="1:65" s="15" customFormat="1" ht="10">
      <c r="B134" s="211"/>
      <c r="C134" s="212"/>
      <c r="D134" s="190" t="s">
        <v>130</v>
      </c>
      <c r="E134" s="213" t="s">
        <v>19</v>
      </c>
      <c r="F134" s="214" t="s">
        <v>182</v>
      </c>
      <c r="G134" s="212"/>
      <c r="H134" s="213" t="s">
        <v>19</v>
      </c>
      <c r="I134" s="215"/>
      <c r="J134" s="212"/>
      <c r="K134" s="212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130</v>
      </c>
      <c r="AU134" s="220" t="s">
        <v>81</v>
      </c>
      <c r="AV134" s="15" t="s">
        <v>79</v>
      </c>
      <c r="AW134" s="15" t="s">
        <v>132</v>
      </c>
      <c r="AX134" s="15" t="s">
        <v>71</v>
      </c>
      <c r="AY134" s="220" t="s">
        <v>120</v>
      </c>
    </row>
    <row r="135" spans="1:65" s="13" customFormat="1" ht="10">
      <c r="B135" s="188"/>
      <c r="C135" s="189"/>
      <c r="D135" s="190" t="s">
        <v>130</v>
      </c>
      <c r="E135" s="191" t="s">
        <v>19</v>
      </c>
      <c r="F135" s="192" t="s">
        <v>183</v>
      </c>
      <c r="G135" s="189"/>
      <c r="H135" s="193">
        <v>0.85799999999999699</v>
      </c>
      <c r="I135" s="194"/>
      <c r="J135" s="189"/>
      <c r="K135" s="189"/>
      <c r="L135" s="195"/>
      <c r="M135" s="196"/>
      <c r="N135" s="197"/>
      <c r="O135" s="197"/>
      <c r="P135" s="197"/>
      <c r="Q135" s="197"/>
      <c r="R135" s="197"/>
      <c r="S135" s="197"/>
      <c r="T135" s="198"/>
      <c r="AT135" s="199" t="s">
        <v>130</v>
      </c>
      <c r="AU135" s="199" t="s">
        <v>81</v>
      </c>
      <c r="AV135" s="13" t="s">
        <v>81</v>
      </c>
      <c r="AW135" s="13" t="s">
        <v>132</v>
      </c>
      <c r="AX135" s="13" t="s">
        <v>71</v>
      </c>
      <c r="AY135" s="199" t="s">
        <v>120</v>
      </c>
    </row>
    <row r="136" spans="1:65" s="15" customFormat="1" ht="10">
      <c r="B136" s="211"/>
      <c r="C136" s="212"/>
      <c r="D136" s="190" t="s">
        <v>130</v>
      </c>
      <c r="E136" s="213" t="s">
        <v>19</v>
      </c>
      <c r="F136" s="214" t="s">
        <v>184</v>
      </c>
      <c r="G136" s="212"/>
      <c r="H136" s="213" t="s">
        <v>19</v>
      </c>
      <c r="I136" s="215"/>
      <c r="J136" s="212"/>
      <c r="K136" s="212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130</v>
      </c>
      <c r="AU136" s="220" t="s">
        <v>81</v>
      </c>
      <c r="AV136" s="15" t="s">
        <v>79</v>
      </c>
      <c r="AW136" s="15" t="s">
        <v>132</v>
      </c>
      <c r="AX136" s="15" t="s">
        <v>71</v>
      </c>
      <c r="AY136" s="220" t="s">
        <v>120</v>
      </c>
    </row>
    <row r="137" spans="1:65" s="13" customFormat="1" ht="10">
      <c r="B137" s="188"/>
      <c r="C137" s="189"/>
      <c r="D137" s="190" t="s">
        <v>130</v>
      </c>
      <c r="E137" s="191" t="s">
        <v>19</v>
      </c>
      <c r="F137" s="192" t="s">
        <v>185</v>
      </c>
      <c r="G137" s="189"/>
      <c r="H137" s="193">
        <v>0.18553000000000708</v>
      </c>
      <c r="I137" s="194"/>
      <c r="J137" s="189"/>
      <c r="K137" s="189"/>
      <c r="L137" s="195"/>
      <c r="M137" s="196"/>
      <c r="N137" s="197"/>
      <c r="O137" s="197"/>
      <c r="P137" s="197"/>
      <c r="Q137" s="197"/>
      <c r="R137" s="197"/>
      <c r="S137" s="197"/>
      <c r="T137" s="198"/>
      <c r="AT137" s="199" t="s">
        <v>130</v>
      </c>
      <c r="AU137" s="199" t="s">
        <v>81</v>
      </c>
      <c r="AV137" s="13" t="s">
        <v>81</v>
      </c>
      <c r="AW137" s="13" t="s">
        <v>132</v>
      </c>
      <c r="AX137" s="13" t="s">
        <v>71</v>
      </c>
      <c r="AY137" s="199" t="s">
        <v>120</v>
      </c>
    </row>
    <row r="138" spans="1:65" s="14" customFormat="1" ht="10">
      <c r="B138" s="200"/>
      <c r="C138" s="201"/>
      <c r="D138" s="190" t="s">
        <v>130</v>
      </c>
      <c r="E138" s="202" t="s">
        <v>19</v>
      </c>
      <c r="F138" s="203" t="s">
        <v>133</v>
      </c>
      <c r="G138" s="201"/>
      <c r="H138" s="204">
        <v>1.0435300000000041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130</v>
      </c>
      <c r="AU138" s="210" t="s">
        <v>81</v>
      </c>
      <c r="AV138" s="14" t="s">
        <v>128</v>
      </c>
      <c r="AW138" s="14" t="s">
        <v>132</v>
      </c>
      <c r="AX138" s="14" t="s">
        <v>79</v>
      </c>
      <c r="AY138" s="210" t="s">
        <v>120</v>
      </c>
    </row>
    <row r="139" spans="1:65" s="2" customFormat="1" ht="16.5" customHeight="1">
      <c r="A139" s="36"/>
      <c r="B139" s="37"/>
      <c r="C139" s="232" t="s">
        <v>121</v>
      </c>
      <c r="D139" s="232" t="s">
        <v>186</v>
      </c>
      <c r="E139" s="233" t="s">
        <v>187</v>
      </c>
      <c r="F139" s="234" t="s">
        <v>188</v>
      </c>
      <c r="G139" s="235" t="s">
        <v>189</v>
      </c>
      <c r="H139" s="236">
        <v>1099.623</v>
      </c>
      <c r="I139" s="237"/>
      <c r="J139" s="238">
        <f>ROUND(I139*H139,2)</f>
        <v>0</v>
      </c>
      <c r="K139" s="234" t="s">
        <v>190</v>
      </c>
      <c r="L139" s="239"/>
      <c r="M139" s="240" t="s">
        <v>19</v>
      </c>
      <c r="N139" s="241" t="s">
        <v>42</v>
      </c>
      <c r="O139" s="66"/>
      <c r="P139" s="184">
        <f>O139*H139</f>
        <v>0</v>
      </c>
      <c r="Q139" s="184">
        <v>1</v>
      </c>
      <c r="R139" s="184">
        <f>Q139*H139</f>
        <v>1099.623</v>
      </c>
      <c r="S139" s="184">
        <v>0</v>
      </c>
      <c r="T139" s="18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6" t="s">
        <v>191</v>
      </c>
      <c r="AT139" s="186" t="s">
        <v>186</v>
      </c>
      <c r="AU139" s="186" t="s">
        <v>81</v>
      </c>
      <c r="AY139" s="19" t="s">
        <v>120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9" t="s">
        <v>79</v>
      </c>
      <c r="BK139" s="187">
        <f>ROUND(I139*H139,2)</f>
        <v>0</v>
      </c>
      <c r="BL139" s="19" t="s">
        <v>128</v>
      </c>
      <c r="BM139" s="186" t="s">
        <v>192</v>
      </c>
    </row>
    <row r="140" spans="1:65" s="15" customFormat="1" ht="10">
      <c r="B140" s="211"/>
      <c r="C140" s="212"/>
      <c r="D140" s="190" t="s">
        <v>130</v>
      </c>
      <c r="E140" s="213" t="s">
        <v>19</v>
      </c>
      <c r="F140" s="214" t="s">
        <v>193</v>
      </c>
      <c r="G140" s="212"/>
      <c r="H140" s="213" t="s">
        <v>19</v>
      </c>
      <c r="I140" s="215"/>
      <c r="J140" s="212"/>
      <c r="K140" s="212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130</v>
      </c>
      <c r="AU140" s="220" t="s">
        <v>81</v>
      </c>
      <c r="AV140" s="15" t="s">
        <v>79</v>
      </c>
      <c r="AW140" s="15" t="s">
        <v>132</v>
      </c>
      <c r="AX140" s="15" t="s">
        <v>71</v>
      </c>
      <c r="AY140" s="220" t="s">
        <v>120</v>
      </c>
    </row>
    <row r="141" spans="1:65" s="13" customFormat="1" ht="10">
      <c r="B141" s="188"/>
      <c r="C141" s="189"/>
      <c r="D141" s="190" t="s">
        <v>130</v>
      </c>
      <c r="E141" s="191" t="s">
        <v>19</v>
      </c>
      <c r="F141" s="192" t="s">
        <v>194</v>
      </c>
      <c r="G141" s="189"/>
      <c r="H141" s="193">
        <v>1099.6228999999998</v>
      </c>
      <c r="I141" s="194"/>
      <c r="J141" s="189"/>
      <c r="K141" s="189"/>
      <c r="L141" s="195"/>
      <c r="M141" s="196"/>
      <c r="N141" s="197"/>
      <c r="O141" s="197"/>
      <c r="P141" s="197"/>
      <c r="Q141" s="197"/>
      <c r="R141" s="197"/>
      <c r="S141" s="197"/>
      <c r="T141" s="198"/>
      <c r="AT141" s="199" t="s">
        <v>130</v>
      </c>
      <c r="AU141" s="199" t="s">
        <v>81</v>
      </c>
      <c r="AV141" s="13" t="s">
        <v>81</v>
      </c>
      <c r="AW141" s="13" t="s">
        <v>132</v>
      </c>
      <c r="AX141" s="13" t="s">
        <v>71</v>
      </c>
      <c r="AY141" s="199" t="s">
        <v>120</v>
      </c>
    </row>
    <row r="142" spans="1:65" s="14" customFormat="1" ht="10">
      <c r="B142" s="200"/>
      <c r="C142" s="201"/>
      <c r="D142" s="190" t="s">
        <v>130</v>
      </c>
      <c r="E142" s="202" t="s">
        <v>19</v>
      </c>
      <c r="F142" s="203" t="s">
        <v>133</v>
      </c>
      <c r="G142" s="201"/>
      <c r="H142" s="204">
        <v>1099.6228999999998</v>
      </c>
      <c r="I142" s="205"/>
      <c r="J142" s="201"/>
      <c r="K142" s="201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130</v>
      </c>
      <c r="AU142" s="210" t="s">
        <v>81</v>
      </c>
      <c r="AV142" s="14" t="s">
        <v>128</v>
      </c>
      <c r="AW142" s="14" t="s">
        <v>132</v>
      </c>
      <c r="AX142" s="14" t="s">
        <v>79</v>
      </c>
      <c r="AY142" s="210" t="s">
        <v>120</v>
      </c>
    </row>
    <row r="143" spans="1:65" s="2" customFormat="1" ht="37.75" customHeight="1">
      <c r="A143" s="36"/>
      <c r="B143" s="37"/>
      <c r="C143" s="175" t="s">
        <v>195</v>
      </c>
      <c r="D143" s="175" t="s">
        <v>123</v>
      </c>
      <c r="E143" s="176" t="s">
        <v>196</v>
      </c>
      <c r="F143" s="177" t="s">
        <v>197</v>
      </c>
      <c r="G143" s="178" t="s">
        <v>126</v>
      </c>
      <c r="H143" s="179">
        <v>2.5999999999999999E-2</v>
      </c>
      <c r="I143" s="180"/>
      <c r="J143" s="181">
        <f>ROUND(I143*H143,2)</f>
        <v>0</v>
      </c>
      <c r="K143" s="177" t="s">
        <v>127</v>
      </c>
      <c r="L143" s="41"/>
      <c r="M143" s="182" t="s">
        <v>19</v>
      </c>
      <c r="N143" s="183" t="s">
        <v>42</v>
      </c>
      <c r="O143" s="66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128</v>
      </c>
      <c r="AT143" s="186" t="s">
        <v>123</v>
      </c>
      <c r="AU143" s="186" t="s">
        <v>81</v>
      </c>
      <c r="AY143" s="19" t="s">
        <v>120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9" t="s">
        <v>79</v>
      </c>
      <c r="BK143" s="187">
        <f>ROUND(I143*H143,2)</f>
        <v>0</v>
      </c>
      <c r="BL143" s="19" t="s">
        <v>128</v>
      </c>
      <c r="BM143" s="186" t="s">
        <v>198</v>
      </c>
    </row>
    <row r="144" spans="1:65" s="15" customFormat="1" ht="10">
      <c r="B144" s="211"/>
      <c r="C144" s="212"/>
      <c r="D144" s="190" t="s">
        <v>130</v>
      </c>
      <c r="E144" s="213" t="s">
        <v>19</v>
      </c>
      <c r="F144" s="214" t="s">
        <v>199</v>
      </c>
      <c r="G144" s="212"/>
      <c r="H144" s="213" t="s">
        <v>19</v>
      </c>
      <c r="I144" s="215"/>
      <c r="J144" s="212"/>
      <c r="K144" s="212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130</v>
      </c>
      <c r="AU144" s="220" t="s">
        <v>81</v>
      </c>
      <c r="AV144" s="15" t="s">
        <v>79</v>
      </c>
      <c r="AW144" s="15" t="s">
        <v>132</v>
      </c>
      <c r="AX144" s="15" t="s">
        <v>71</v>
      </c>
      <c r="AY144" s="220" t="s">
        <v>120</v>
      </c>
    </row>
    <row r="145" spans="1:65" s="13" customFormat="1" ht="10">
      <c r="B145" s="188"/>
      <c r="C145" s="189"/>
      <c r="D145" s="190" t="s">
        <v>130</v>
      </c>
      <c r="E145" s="191" t="s">
        <v>19</v>
      </c>
      <c r="F145" s="192" t="s">
        <v>200</v>
      </c>
      <c r="G145" s="189"/>
      <c r="H145" s="193">
        <v>2.647E-2</v>
      </c>
      <c r="I145" s="194"/>
      <c r="J145" s="189"/>
      <c r="K145" s="189"/>
      <c r="L145" s="195"/>
      <c r="M145" s="196"/>
      <c r="N145" s="197"/>
      <c r="O145" s="197"/>
      <c r="P145" s="197"/>
      <c r="Q145" s="197"/>
      <c r="R145" s="197"/>
      <c r="S145" s="197"/>
      <c r="T145" s="198"/>
      <c r="AT145" s="199" t="s">
        <v>130</v>
      </c>
      <c r="AU145" s="199" t="s">
        <v>81</v>
      </c>
      <c r="AV145" s="13" t="s">
        <v>81</v>
      </c>
      <c r="AW145" s="13" t="s">
        <v>132</v>
      </c>
      <c r="AX145" s="13" t="s">
        <v>71</v>
      </c>
      <c r="AY145" s="199" t="s">
        <v>120</v>
      </c>
    </row>
    <row r="146" spans="1:65" s="14" customFormat="1" ht="10">
      <c r="B146" s="200"/>
      <c r="C146" s="201"/>
      <c r="D146" s="190" t="s">
        <v>130</v>
      </c>
      <c r="E146" s="202" t="s">
        <v>19</v>
      </c>
      <c r="F146" s="203" t="s">
        <v>133</v>
      </c>
      <c r="G146" s="201"/>
      <c r="H146" s="204">
        <v>2.647E-2</v>
      </c>
      <c r="I146" s="205"/>
      <c r="J146" s="201"/>
      <c r="K146" s="201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130</v>
      </c>
      <c r="AU146" s="210" t="s">
        <v>81</v>
      </c>
      <c r="AV146" s="14" t="s">
        <v>128</v>
      </c>
      <c r="AW146" s="14" t="s">
        <v>132</v>
      </c>
      <c r="AX146" s="14" t="s">
        <v>79</v>
      </c>
      <c r="AY146" s="210" t="s">
        <v>120</v>
      </c>
    </row>
    <row r="147" spans="1:65" s="2" customFormat="1" ht="16.5" customHeight="1">
      <c r="A147" s="36"/>
      <c r="B147" s="37"/>
      <c r="C147" s="232" t="s">
        <v>201</v>
      </c>
      <c r="D147" s="232" t="s">
        <v>186</v>
      </c>
      <c r="E147" s="233" t="s">
        <v>202</v>
      </c>
      <c r="F147" s="234" t="s">
        <v>203</v>
      </c>
      <c r="G147" s="235" t="s">
        <v>204</v>
      </c>
      <c r="H147" s="236">
        <v>175</v>
      </c>
      <c r="I147" s="237"/>
      <c r="J147" s="238">
        <f>ROUND(I147*H147,2)</f>
        <v>0</v>
      </c>
      <c r="K147" s="234" t="s">
        <v>19</v>
      </c>
      <c r="L147" s="239"/>
      <c r="M147" s="240" t="s">
        <v>19</v>
      </c>
      <c r="N147" s="241" t="s">
        <v>42</v>
      </c>
      <c r="O147" s="66"/>
      <c r="P147" s="184">
        <f>O147*H147</f>
        <v>0</v>
      </c>
      <c r="Q147" s="184">
        <v>0.16</v>
      </c>
      <c r="R147" s="184">
        <f>Q147*H147</f>
        <v>28</v>
      </c>
      <c r="S147" s="184">
        <v>0</v>
      </c>
      <c r="T147" s="185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6" t="s">
        <v>191</v>
      </c>
      <c r="AT147" s="186" t="s">
        <v>186</v>
      </c>
      <c r="AU147" s="186" t="s">
        <v>81</v>
      </c>
      <c r="AY147" s="19" t="s">
        <v>120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9" t="s">
        <v>79</v>
      </c>
      <c r="BK147" s="187">
        <f>ROUND(I147*H147,2)</f>
        <v>0</v>
      </c>
      <c r="BL147" s="19" t="s">
        <v>128</v>
      </c>
      <c r="BM147" s="186" t="s">
        <v>205</v>
      </c>
    </row>
    <row r="148" spans="1:65" s="15" customFormat="1" ht="10">
      <c r="B148" s="211"/>
      <c r="C148" s="212"/>
      <c r="D148" s="190" t="s">
        <v>130</v>
      </c>
      <c r="E148" s="213" t="s">
        <v>19</v>
      </c>
      <c r="F148" s="214" t="s">
        <v>206</v>
      </c>
      <c r="G148" s="212"/>
      <c r="H148" s="213" t="s">
        <v>19</v>
      </c>
      <c r="I148" s="215"/>
      <c r="J148" s="212"/>
      <c r="K148" s="212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130</v>
      </c>
      <c r="AU148" s="220" t="s">
        <v>81</v>
      </c>
      <c r="AV148" s="15" t="s">
        <v>79</v>
      </c>
      <c r="AW148" s="15" t="s">
        <v>132</v>
      </c>
      <c r="AX148" s="15" t="s">
        <v>71</v>
      </c>
      <c r="AY148" s="220" t="s">
        <v>120</v>
      </c>
    </row>
    <row r="149" spans="1:65" s="13" customFormat="1" ht="10">
      <c r="B149" s="188"/>
      <c r="C149" s="189"/>
      <c r="D149" s="190" t="s">
        <v>130</v>
      </c>
      <c r="E149" s="191" t="s">
        <v>19</v>
      </c>
      <c r="F149" s="192" t="s">
        <v>207</v>
      </c>
      <c r="G149" s="189"/>
      <c r="H149" s="193">
        <v>139</v>
      </c>
      <c r="I149" s="194"/>
      <c r="J149" s="189"/>
      <c r="K149" s="189"/>
      <c r="L149" s="195"/>
      <c r="M149" s="196"/>
      <c r="N149" s="197"/>
      <c r="O149" s="197"/>
      <c r="P149" s="197"/>
      <c r="Q149" s="197"/>
      <c r="R149" s="197"/>
      <c r="S149" s="197"/>
      <c r="T149" s="198"/>
      <c r="AT149" s="199" t="s">
        <v>130</v>
      </c>
      <c r="AU149" s="199" t="s">
        <v>81</v>
      </c>
      <c r="AV149" s="13" t="s">
        <v>81</v>
      </c>
      <c r="AW149" s="13" t="s">
        <v>132</v>
      </c>
      <c r="AX149" s="13" t="s">
        <v>71</v>
      </c>
      <c r="AY149" s="199" t="s">
        <v>120</v>
      </c>
    </row>
    <row r="150" spans="1:65" s="13" customFormat="1" ht="10">
      <c r="B150" s="188"/>
      <c r="C150" s="189"/>
      <c r="D150" s="190" t="s">
        <v>130</v>
      </c>
      <c r="E150" s="191" t="s">
        <v>19</v>
      </c>
      <c r="F150" s="192" t="s">
        <v>208</v>
      </c>
      <c r="G150" s="189"/>
      <c r="H150" s="193">
        <v>36</v>
      </c>
      <c r="I150" s="194"/>
      <c r="J150" s="189"/>
      <c r="K150" s="189"/>
      <c r="L150" s="195"/>
      <c r="M150" s="196"/>
      <c r="N150" s="197"/>
      <c r="O150" s="197"/>
      <c r="P150" s="197"/>
      <c r="Q150" s="197"/>
      <c r="R150" s="197"/>
      <c r="S150" s="197"/>
      <c r="T150" s="198"/>
      <c r="AT150" s="199" t="s">
        <v>130</v>
      </c>
      <c r="AU150" s="199" t="s">
        <v>81</v>
      </c>
      <c r="AV150" s="13" t="s">
        <v>81</v>
      </c>
      <c r="AW150" s="13" t="s">
        <v>132</v>
      </c>
      <c r="AX150" s="13" t="s">
        <v>71</v>
      </c>
      <c r="AY150" s="199" t="s">
        <v>120</v>
      </c>
    </row>
    <row r="151" spans="1:65" s="14" customFormat="1" ht="10">
      <c r="B151" s="200"/>
      <c r="C151" s="201"/>
      <c r="D151" s="190" t="s">
        <v>130</v>
      </c>
      <c r="E151" s="202" t="s">
        <v>19</v>
      </c>
      <c r="F151" s="203" t="s">
        <v>133</v>
      </c>
      <c r="G151" s="201"/>
      <c r="H151" s="204">
        <v>175</v>
      </c>
      <c r="I151" s="205"/>
      <c r="J151" s="201"/>
      <c r="K151" s="201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130</v>
      </c>
      <c r="AU151" s="210" t="s">
        <v>81</v>
      </c>
      <c r="AV151" s="14" t="s">
        <v>128</v>
      </c>
      <c r="AW151" s="14" t="s">
        <v>132</v>
      </c>
      <c r="AX151" s="14" t="s">
        <v>79</v>
      </c>
      <c r="AY151" s="210" t="s">
        <v>120</v>
      </c>
    </row>
    <row r="152" spans="1:65" s="2" customFormat="1" ht="16.5" customHeight="1">
      <c r="A152" s="36"/>
      <c r="B152" s="37"/>
      <c r="C152" s="232" t="s">
        <v>191</v>
      </c>
      <c r="D152" s="232" t="s">
        <v>186</v>
      </c>
      <c r="E152" s="233" t="s">
        <v>209</v>
      </c>
      <c r="F152" s="234" t="s">
        <v>210</v>
      </c>
      <c r="G152" s="235" t="s">
        <v>204</v>
      </c>
      <c r="H152" s="236">
        <v>350</v>
      </c>
      <c r="I152" s="237"/>
      <c r="J152" s="238">
        <f>ROUND(I152*H152,2)</f>
        <v>0</v>
      </c>
      <c r="K152" s="234" t="s">
        <v>127</v>
      </c>
      <c r="L152" s="239"/>
      <c r="M152" s="240" t="s">
        <v>19</v>
      </c>
      <c r="N152" s="241" t="s">
        <v>42</v>
      </c>
      <c r="O152" s="66"/>
      <c r="P152" s="184">
        <f>O152*H152</f>
        <v>0</v>
      </c>
      <c r="Q152" s="184">
        <v>8.9099999999999995E-3</v>
      </c>
      <c r="R152" s="184">
        <f>Q152*H152</f>
        <v>3.1185</v>
      </c>
      <c r="S152" s="184">
        <v>0</v>
      </c>
      <c r="T152" s="18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6" t="s">
        <v>191</v>
      </c>
      <c r="AT152" s="186" t="s">
        <v>186</v>
      </c>
      <c r="AU152" s="186" t="s">
        <v>81</v>
      </c>
      <c r="AY152" s="19" t="s">
        <v>120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9" t="s">
        <v>79</v>
      </c>
      <c r="BK152" s="187">
        <f>ROUND(I152*H152,2)</f>
        <v>0</v>
      </c>
      <c r="BL152" s="19" t="s">
        <v>128</v>
      </c>
      <c r="BM152" s="186" t="s">
        <v>211</v>
      </c>
    </row>
    <row r="153" spans="1:65" s="13" customFormat="1" ht="10">
      <c r="B153" s="188"/>
      <c r="C153" s="189"/>
      <c r="D153" s="190" t="s">
        <v>130</v>
      </c>
      <c r="E153" s="191" t="s">
        <v>19</v>
      </c>
      <c r="F153" s="192" t="s">
        <v>212</v>
      </c>
      <c r="G153" s="189"/>
      <c r="H153" s="193">
        <v>350</v>
      </c>
      <c r="I153" s="194"/>
      <c r="J153" s="189"/>
      <c r="K153" s="189"/>
      <c r="L153" s="195"/>
      <c r="M153" s="196"/>
      <c r="N153" s="197"/>
      <c r="O153" s="197"/>
      <c r="P153" s="197"/>
      <c r="Q153" s="197"/>
      <c r="R153" s="197"/>
      <c r="S153" s="197"/>
      <c r="T153" s="198"/>
      <c r="AT153" s="199" t="s">
        <v>130</v>
      </c>
      <c r="AU153" s="199" t="s">
        <v>81</v>
      </c>
      <c r="AV153" s="13" t="s">
        <v>81</v>
      </c>
      <c r="AW153" s="13" t="s">
        <v>132</v>
      </c>
      <c r="AX153" s="13" t="s">
        <v>79</v>
      </c>
      <c r="AY153" s="199" t="s">
        <v>120</v>
      </c>
    </row>
    <row r="154" spans="1:65" s="2" customFormat="1" ht="16.5" customHeight="1">
      <c r="A154" s="36"/>
      <c r="B154" s="37"/>
      <c r="C154" s="232" t="s">
        <v>213</v>
      </c>
      <c r="D154" s="232" t="s">
        <v>186</v>
      </c>
      <c r="E154" s="233" t="s">
        <v>214</v>
      </c>
      <c r="F154" s="234" t="s">
        <v>215</v>
      </c>
      <c r="G154" s="235" t="s">
        <v>204</v>
      </c>
      <c r="H154" s="236">
        <v>436</v>
      </c>
      <c r="I154" s="237"/>
      <c r="J154" s="238">
        <f>ROUND(I154*H154,2)</f>
        <v>0</v>
      </c>
      <c r="K154" s="234" t="s">
        <v>190</v>
      </c>
      <c r="L154" s="239"/>
      <c r="M154" s="240" t="s">
        <v>19</v>
      </c>
      <c r="N154" s="241" t="s">
        <v>42</v>
      </c>
      <c r="O154" s="66"/>
      <c r="P154" s="184">
        <f>O154*H154</f>
        <v>0</v>
      </c>
      <c r="Q154" s="184">
        <v>1.1100000000000001E-3</v>
      </c>
      <c r="R154" s="184">
        <f>Q154*H154</f>
        <v>0.48396000000000006</v>
      </c>
      <c r="S154" s="184">
        <v>0</v>
      </c>
      <c r="T154" s="18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6" t="s">
        <v>191</v>
      </c>
      <c r="AT154" s="186" t="s">
        <v>186</v>
      </c>
      <c r="AU154" s="186" t="s">
        <v>81</v>
      </c>
      <c r="AY154" s="19" t="s">
        <v>120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9" t="s">
        <v>79</v>
      </c>
      <c r="BK154" s="187">
        <f>ROUND(I154*H154,2)</f>
        <v>0</v>
      </c>
      <c r="BL154" s="19" t="s">
        <v>128</v>
      </c>
      <c r="BM154" s="186" t="s">
        <v>216</v>
      </c>
    </row>
    <row r="155" spans="1:65" s="13" customFormat="1" ht="10">
      <c r="B155" s="188"/>
      <c r="C155" s="189"/>
      <c r="D155" s="190" t="s">
        <v>130</v>
      </c>
      <c r="E155" s="191" t="s">
        <v>19</v>
      </c>
      <c r="F155" s="192" t="s">
        <v>217</v>
      </c>
      <c r="G155" s="189"/>
      <c r="H155" s="193">
        <v>350</v>
      </c>
      <c r="I155" s="194"/>
      <c r="J155" s="189"/>
      <c r="K155" s="189"/>
      <c r="L155" s="195"/>
      <c r="M155" s="196"/>
      <c r="N155" s="197"/>
      <c r="O155" s="197"/>
      <c r="P155" s="197"/>
      <c r="Q155" s="197"/>
      <c r="R155" s="197"/>
      <c r="S155" s="197"/>
      <c r="T155" s="198"/>
      <c r="AT155" s="199" t="s">
        <v>130</v>
      </c>
      <c r="AU155" s="199" t="s">
        <v>81</v>
      </c>
      <c r="AV155" s="13" t="s">
        <v>81</v>
      </c>
      <c r="AW155" s="13" t="s">
        <v>132</v>
      </c>
      <c r="AX155" s="13" t="s">
        <v>71</v>
      </c>
      <c r="AY155" s="199" t="s">
        <v>120</v>
      </c>
    </row>
    <row r="156" spans="1:65" s="13" customFormat="1" ht="10">
      <c r="B156" s="188"/>
      <c r="C156" s="189"/>
      <c r="D156" s="190" t="s">
        <v>130</v>
      </c>
      <c r="E156" s="191" t="s">
        <v>19</v>
      </c>
      <c r="F156" s="192" t="s">
        <v>218</v>
      </c>
      <c r="G156" s="189"/>
      <c r="H156" s="193">
        <v>76</v>
      </c>
      <c r="I156" s="194"/>
      <c r="J156" s="189"/>
      <c r="K156" s="189"/>
      <c r="L156" s="195"/>
      <c r="M156" s="196"/>
      <c r="N156" s="197"/>
      <c r="O156" s="197"/>
      <c r="P156" s="197"/>
      <c r="Q156" s="197"/>
      <c r="R156" s="197"/>
      <c r="S156" s="197"/>
      <c r="T156" s="198"/>
      <c r="AT156" s="199" t="s">
        <v>130</v>
      </c>
      <c r="AU156" s="199" t="s">
        <v>81</v>
      </c>
      <c r="AV156" s="13" t="s">
        <v>81</v>
      </c>
      <c r="AW156" s="13" t="s">
        <v>132</v>
      </c>
      <c r="AX156" s="13" t="s">
        <v>71</v>
      </c>
      <c r="AY156" s="199" t="s">
        <v>120</v>
      </c>
    </row>
    <row r="157" spans="1:65" s="13" customFormat="1" ht="10">
      <c r="B157" s="188"/>
      <c r="C157" s="189"/>
      <c r="D157" s="190" t="s">
        <v>130</v>
      </c>
      <c r="E157" s="191" t="s">
        <v>19</v>
      </c>
      <c r="F157" s="192" t="s">
        <v>219</v>
      </c>
      <c r="G157" s="189"/>
      <c r="H157" s="193">
        <v>10</v>
      </c>
      <c r="I157" s="194"/>
      <c r="J157" s="189"/>
      <c r="K157" s="189"/>
      <c r="L157" s="195"/>
      <c r="M157" s="196"/>
      <c r="N157" s="197"/>
      <c r="O157" s="197"/>
      <c r="P157" s="197"/>
      <c r="Q157" s="197"/>
      <c r="R157" s="197"/>
      <c r="S157" s="197"/>
      <c r="T157" s="198"/>
      <c r="AT157" s="199" t="s">
        <v>130</v>
      </c>
      <c r="AU157" s="199" t="s">
        <v>81</v>
      </c>
      <c r="AV157" s="13" t="s">
        <v>81</v>
      </c>
      <c r="AW157" s="13" t="s">
        <v>132</v>
      </c>
      <c r="AX157" s="13" t="s">
        <v>71</v>
      </c>
      <c r="AY157" s="199" t="s">
        <v>120</v>
      </c>
    </row>
    <row r="158" spans="1:65" s="14" customFormat="1" ht="10">
      <c r="B158" s="200"/>
      <c r="C158" s="201"/>
      <c r="D158" s="190" t="s">
        <v>130</v>
      </c>
      <c r="E158" s="202" t="s">
        <v>19</v>
      </c>
      <c r="F158" s="203" t="s">
        <v>133</v>
      </c>
      <c r="G158" s="201"/>
      <c r="H158" s="204">
        <v>436</v>
      </c>
      <c r="I158" s="205"/>
      <c r="J158" s="201"/>
      <c r="K158" s="201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130</v>
      </c>
      <c r="AU158" s="210" t="s">
        <v>81</v>
      </c>
      <c r="AV158" s="14" t="s">
        <v>128</v>
      </c>
      <c r="AW158" s="14" t="s">
        <v>132</v>
      </c>
      <c r="AX158" s="14" t="s">
        <v>79</v>
      </c>
      <c r="AY158" s="210" t="s">
        <v>120</v>
      </c>
    </row>
    <row r="159" spans="1:65" s="2" customFormat="1" ht="16.5" customHeight="1">
      <c r="A159" s="36"/>
      <c r="B159" s="37"/>
      <c r="C159" s="232" t="s">
        <v>220</v>
      </c>
      <c r="D159" s="232" t="s">
        <v>186</v>
      </c>
      <c r="E159" s="233" t="s">
        <v>221</v>
      </c>
      <c r="F159" s="234" t="s">
        <v>222</v>
      </c>
      <c r="G159" s="235" t="s">
        <v>204</v>
      </c>
      <c r="H159" s="236">
        <v>2444</v>
      </c>
      <c r="I159" s="237"/>
      <c r="J159" s="238">
        <f>ROUND(I159*H159,2)</f>
        <v>0</v>
      </c>
      <c r="K159" s="234" t="s">
        <v>127</v>
      </c>
      <c r="L159" s="239"/>
      <c r="M159" s="240" t="s">
        <v>19</v>
      </c>
      <c r="N159" s="241" t="s">
        <v>42</v>
      </c>
      <c r="O159" s="66"/>
      <c r="P159" s="184">
        <f>O159*H159</f>
        <v>0</v>
      </c>
      <c r="Q159" s="184">
        <v>9.0000000000000006E-5</v>
      </c>
      <c r="R159" s="184">
        <f>Q159*H159</f>
        <v>0.21996000000000002</v>
      </c>
      <c r="S159" s="184">
        <v>0</v>
      </c>
      <c r="T159" s="185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6" t="s">
        <v>191</v>
      </c>
      <c r="AT159" s="186" t="s">
        <v>186</v>
      </c>
      <c r="AU159" s="186" t="s">
        <v>81</v>
      </c>
      <c r="AY159" s="19" t="s">
        <v>120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9" t="s">
        <v>79</v>
      </c>
      <c r="BK159" s="187">
        <f>ROUND(I159*H159,2)</f>
        <v>0</v>
      </c>
      <c r="BL159" s="19" t="s">
        <v>128</v>
      </c>
      <c r="BM159" s="186" t="s">
        <v>223</v>
      </c>
    </row>
    <row r="160" spans="1:65" s="13" customFormat="1" ht="10">
      <c r="B160" s="188"/>
      <c r="C160" s="189"/>
      <c r="D160" s="190" t="s">
        <v>130</v>
      </c>
      <c r="E160" s="191" t="s">
        <v>19</v>
      </c>
      <c r="F160" s="192" t="s">
        <v>224</v>
      </c>
      <c r="G160" s="189"/>
      <c r="H160" s="193">
        <v>1400</v>
      </c>
      <c r="I160" s="194"/>
      <c r="J160" s="189"/>
      <c r="K160" s="189"/>
      <c r="L160" s="195"/>
      <c r="M160" s="196"/>
      <c r="N160" s="197"/>
      <c r="O160" s="197"/>
      <c r="P160" s="197"/>
      <c r="Q160" s="197"/>
      <c r="R160" s="197"/>
      <c r="S160" s="197"/>
      <c r="T160" s="198"/>
      <c r="AT160" s="199" t="s">
        <v>130</v>
      </c>
      <c r="AU160" s="199" t="s">
        <v>81</v>
      </c>
      <c r="AV160" s="13" t="s">
        <v>81</v>
      </c>
      <c r="AW160" s="13" t="s">
        <v>132</v>
      </c>
      <c r="AX160" s="13" t="s">
        <v>71</v>
      </c>
      <c r="AY160" s="199" t="s">
        <v>120</v>
      </c>
    </row>
    <row r="161" spans="1:65" s="15" customFormat="1" ht="10">
      <c r="B161" s="211"/>
      <c r="C161" s="212"/>
      <c r="D161" s="190" t="s">
        <v>130</v>
      </c>
      <c r="E161" s="213" t="s">
        <v>19</v>
      </c>
      <c r="F161" s="214" t="s">
        <v>225</v>
      </c>
      <c r="G161" s="212"/>
      <c r="H161" s="213" t="s">
        <v>19</v>
      </c>
      <c r="I161" s="215"/>
      <c r="J161" s="212"/>
      <c r="K161" s="212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130</v>
      </c>
      <c r="AU161" s="220" t="s">
        <v>81</v>
      </c>
      <c r="AV161" s="15" t="s">
        <v>79</v>
      </c>
      <c r="AW161" s="15" t="s">
        <v>132</v>
      </c>
      <c r="AX161" s="15" t="s">
        <v>71</v>
      </c>
      <c r="AY161" s="220" t="s">
        <v>120</v>
      </c>
    </row>
    <row r="162" spans="1:65" s="13" customFormat="1" ht="10">
      <c r="B162" s="188"/>
      <c r="C162" s="189"/>
      <c r="D162" s="190" t="s">
        <v>130</v>
      </c>
      <c r="E162" s="191" t="s">
        <v>19</v>
      </c>
      <c r="F162" s="192" t="s">
        <v>226</v>
      </c>
      <c r="G162" s="189"/>
      <c r="H162" s="193">
        <v>556</v>
      </c>
      <c r="I162" s="194"/>
      <c r="J162" s="189"/>
      <c r="K162" s="189"/>
      <c r="L162" s="195"/>
      <c r="M162" s="196"/>
      <c r="N162" s="197"/>
      <c r="O162" s="197"/>
      <c r="P162" s="197"/>
      <c r="Q162" s="197"/>
      <c r="R162" s="197"/>
      <c r="S162" s="197"/>
      <c r="T162" s="198"/>
      <c r="AT162" s="199" t="s">
        <v>130</v>
      </c>
      <c r="AU162" s="199" t="s">
        <v>81</v>
      </c>
      <c r="AV162" s="13" t="s">
        <v>81</v>
      </c>
      <c r="AW162" s="13" t="s">
        <v>132</v>
      </c>
      <c r="AX162" s="13" t="s">
        <v>71</v>
      </c>
      <c r="AY162" s="199" t="s">
        <v>120</v>
      </c>
    </row>
    <row r="163" spans="1:65" s="13" customFormat="1" ht="10">
      <c r="B163" s="188"/>
      <c r="C163" s="189"/>
      <c r="D163" s="190" t="s">
        <v>130</v>
      </c>
      <c r="E163" s="191" t="s">
        <v>19</v>
      </c>
      <c r="F163" s="192" t="s">
        <v>227</v>
      </c>
      <c r="G163" s="189"/>
      <c r="H163" s="193">
        <v>144</v>
      </c>
      <c r="I163" s="194"/>
      <c r="J163" s="189"/>
      <c r="K163" s="189"/>
      <c r="L163" s="195"/>
      <c r="M163" s="196"/>
      <c r="N163" s="197"/>
      <c r="O163" s="197"/>
      <c r="P163" s="197"/>
      <c r="Q163" s="197"/>
      <c r="R163" s="197"/>
      <c r="S163" s="197"/>
      <c r="T163" s="198"/>
      <c r="AT163" s="199" t="s">
        <v>130</v>
      </c>
      <c r="AU163" s="199" t="s">
        <v>81</v>
      </c>
      <c r="AV163" s="13" t="s">
        <v>81</v>
      </c>
      <c r="AW163" s="13" t="s">
        <v>132</v>
      </c>
      <c r="AX163" s="13" t="s">
        <v>71</v>
      </c>
      <c r="AY163" s="199" t="s">
        <v>120</v>
      </c>
    </row>
    <row r="164" spans="1:65" s="13" customFormat="1" ht="10">
      <c r="B164" s="188"/>
      <c r="C164" s="189"/>
      <c r="D164" s="190" t="s">
        <v>130</v>
      </c>
      <c r="E164" s="191" t="s">
        <v>19</v>
      </c>
      <c r="F164" s="192" t="s">
        <v>228</v>
      </c>
      <c r="G164" s="189"/>
      <c r="H164" s="193">
        <v>344</v>
      </c>
      <c r="I164" s="194"/>
      <c r="J164" s="189"/>
      <c r="K164" s="189"/>
      <c r="L164" s="195"/>
      <c r="M164" s="196"/>
      <c r="N164" s="197"/>
      <c r="O164" s="197"/>
      <c r="P164" s="197"/>
      <c r="Q164" s="197"/>
      <c r="R164" s="197"/>
      <c r="S164" s="197"/>
      <c r="T164" s="198"/>
      <c r="AT164" s="199" t="s">
        <v>130</v>
      </c>
      <c r="AU164" s="199" t="s">
        <v>81</v>
      </c>
      <c r="AV164" s="13" t="s">
        <v>81</v>
      </c>
      <c r="AW164" s="13" t="s">
        <v>132</v>
      </c>
      <c r="AX164" s="13" t="s">
        <v>71</v>
      </c>
      <c r="AY164" s="199" t="s">
        <v>120</v>
      </c>
    </row>
    <row r="165" spans="1:65" s="14" customFormat="1" ht="10">
      <c r="B165" s="200"/>
      <c r="C165" s="201"/>
      <c r="D165" s="190" t="s">
        <v>130</v>
      </c>
      <c r="E165" s="202" t="s">
        <v>19</v>
      </c>
      <c r="F165" s="203" t="s">
        <v>133</v>
      </c>
      <c r="G165" s="201"/>
      <c r="H165" s="204">
        <v>2444</v>
      </c>
      <c r="I165" s="205"/>
      <c r="J165" s="201"/>
      <c r="K165" s="201"/>
      <c r="L165" s="206"/>
      <c r="M165" s="207"/>
      <c r="N165" s="208"/>
      <c r="O165" s="208"/>
      <c r="P165" s="208"/>
      <c r="Q165" s="208"/>
      <c r="R165" s="208"/>
      <c r="S165" s="208"/>
      <c r="T165" s="209"/>
      <c r="AT165" s="210" t="s">
        <v>130</v>
      </c>
      <c r="AU165" s="210" t="s">
        <v>81</v>
      </c>
      <c r="AV165" s="14" t="s">
        <v>128</v>
      </c>
      <c r="AW165" s="14" t="s">
        <v>132</v>
      </c>
      <c r="AX165" s="14" t="s">
        <v>79</v>
      </c>
      <c r="AY165" s="210" t="s">
        <v>120</v>
      </c>
    </row>
    <row r="166" spans="1:65" s="2" customFormat="1" ht="16.5" customHeight="1">
      <c r="A166" s="36"/>
      <c r="B166" s="37"/>
      <c r="C166" s="232" t="s">
        <v>229</v>
      </c>
      <c r="D166" s="232" t="s">
        <v>186</v>
      </c>
      <c r="E166" s="233" t="s">
        <v>230</v>
      </c>
      <c r="F166" s="234" t="s">
        <v>231</v>
      </c>
      <c r="G166" s="235" t="s">
        <v>204</v>
      </c>
      <c r="H166" s="236">
        <v>1744</v>
      </c>
      <c r="I166" s="237"/>
      <c r="J166" s="238">
        <f>ROUND(I166*H166,2)</f>
        <v>0</v>
      </c>
      <c r="K166" s="234" t="s">
        <v>190</v>
      </c>
      <c r="L166" s="239"/>
      <c r="M166" s="240" t="s">
        <v>19</v>
      </c>
      <c r="N166" s="241" t="s">
        <v>42</v>
      </c>
      <c r="O166" s="66"/>
      <c r="P166" s="184">
        <f>O166*H166</f>
        <v>0</v>
      </c>
      <c r="Q166" s="184">
        <v>5.6999999999999998E-4</v>
      </c>
      <c r="R166" s="184">
        <f>Q166*H166</f>
        <v>0.99407999999999996</v>
      </c>
      <c r="S166" s="184">
        <v>0</v>
      </c>
      <c r="T166" s="185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6" t="s">
        <v>191</v>
      </c>
      <c r="AT166" s="186" t="s">
        <v>186</v>
      </c>
      <c r="AU166" s="186" t="s">
        <v>81</v>
      </c>
      <c r="AY166" s="19" t="s">
        <v>120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9" t="s">
        <v>79</v>
      </c>
      <c r="BK166" s="187">
        <f>ROUND(I166*H166,2)</f>
        <v>0</v>
      </c>
      <c r="BL166" s="19" t="s">
        <v>128</v>
      </c>
      <c r="BM166" s="186" t="s">
        <v>232</v>
      </c>
    </row>
    <row r="167" spans="1:65" s="13" customFormat="1" ht="10">
      <c r="B167" s="188"/>
      <c r="C167" s="189"/>
      <c r="D167" s="190" t="s">
        <v>130</v>
      </c>
      <c r="E167" s="191" t="s">
        <v>19</v>
      </c>
      <c r="F167" s="192" t="s">
        <v>233</v>
      </c>
      <c r="G167" s="189"/>
      <c r="H167" s="193">
        <v>1400</v>
      </c>
      <c r="I167" s="194"/>
      <c r="J167" s="189"/>
      <c r="K167" s="189"/>
      <c r="L167" s="195"/>
      <c r="M167" s="196"/>
      <c r="N167" s="197"/>
      <c r="O167" s="197"/>
      <c r="P167" s="197"/>
      <c r="Q167" s="197"/>
      <c r="R167" s="197"/>
      <c r="S167" s="197"/>
      <c r="T167" s="198"/>
      <c r="AT167" s="199" t="s">
        <v>130</v>
      </c>
      <c r="AU167" s="199" t="s">
        <v>81</v>
      </c>
      <c r="AV167" s="13" t="s">
        <v>81</v>
      </c>
      <c r="AW167" s="13" t="s">
        <v>132</v>
      </c>
      <c r="AX167" s="13" t="s">
        <v>71</v>
      </c>
      <c r="AY167" s="199" t="s">
        <v>120</v>
      </c>
    </row>
    <row r="168" spans="1:65" s="13" customFormat="1" ht="10">
      <c r="B168" s="188"/>
      <c r="C168" s="189"/>
      <c r="D168" s="190" t="s">
        <v>130</v>
      </c>
      <c r="E168" s="191" t="s">
        <v>19</v>
      </c>
      <c r="F168" s="192" t="s">
        <v>234</v>
      </c>
      <c r="G168" s="189"/>
      <c r="H168" s="193">
        <v>344</v>
      </c>
      <c r="I168" s="194"/>
      <c r="J168" s="189"/>
      <c r="K168" s="189"/>
      <c r="L168" s="195"/>
      <c r="M168" s="196"/>
      <c r="N168" s="197"/>
      <c r="O168" s="197"/>
      <c r="P168" s="197"/>
      <c r="Q168" s="197"/>
      <c r="R168" s="197"/>
      <c r="S168" s="197"/>
      <c r="T168" s="198"/>
      <c r="AT168" s="199" t="s">
        <v>130</v>
      </c>
      <c r="AU168" s="199" t="s">
        <v>81</v>
      </c>
      <c r="AV168" s="13" t="s">
        <v>81</v>
      </c>
      <c r="AW168" s="13" t="s">
        <v>132</v>
      </c>
      <c r="AX168" s="13" t="s">
        <v>71</v>
      </c>
      <c r="AY168" s="199" t="s">
        <v>120</v>
      </c>
    </row>
    <row r="169" spans="1:65" s="14" customFormat="1" ht="10">
      <c r="B169" s="200"/>
      <c r="C169" s="201"/>
      <c r="D169" s="190" t="s">
        <v>130</v>
      </c>
      <c r="E169" s="202" t="s">
        <v>19</v>
      </c>
      <c r="F169" s="203" t="s">
        <v>133</v>
      </c>
      <c r="G169" s="201"/>
      <c r="H169" s="204">
        <v>1744</v>
      </c>
      <c r="I169" s="205"/>
      <c r="J169" s="201"/>
      <c r="K169" s="201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130</v>
      </c>
      <c r="AU169" s="210" t="s">
        <v>81</v>
      </c>
      <c r="AV169" s="14" t="s">
        <v>128</v>
      </c>
      <c r="AW169" s="14" t="s">
        <v>132</v>
      </c>
      <c r="AX169" s="14" t="s">
        <v>79</v>
      </c>
      <c r="AY169" s="210" t="s">
        <v>120</v>
      </c>
    </row>
    <row r="170" spans="1:65" s="2" customFormat="1" ht="16.5" customHeight="1">
      <c r="A170" s="36"/>
      <c r="B170" s="37"/>
      <c r="C170" s="232" t="s">
        <v>235</v>
      </c>
      <c r="D170" s="232" t="s">
        <v>186</v>
      </c>
      <c r="E170" s="233" t="s">
        <v>236</v>
      </c>
      <c r="F170" s="234" t="s">
        <v>237</v>
      </c>
      <c r="G170" s="235" t="s">
        <v>204</v>
      </c>
      <c r="H170" s="236">
        <v>104</v>
      </c>
      <c r="I170" s="237"/>
      <c r="J170" s="238">
        <f>ROUND(I170*H170,2)</f>
        <v>0</v>
      </c>
      <c r="K170" s="234" t="s">
        <v>190</v>
      </c>
      <c r="L170" s="239"/>
      <c r="M170" s="240" t="s">
        <v>19</v>
      </c>
      <c r="N170" s="241" t="s">
        <v>42</v>
      </c>
      <c r="O170" s="66"/>
      <c r="P170" s="184">
        <f>O170*H170</f>
        <v>0</v>
      </c>
      <c r="Q170" s="184">
        <v>4.6999999999999999E-4</v>
      </c>
      <c r="R170" s="184">
        <f>Q170*H170</f>
        <v>4.888E-2</v>
      </c>
      <c r="S170" s="184">
        <v>0</v>
      </c>
      <c r="T170" s="18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6" t="s">
        <v>191</v>
      </c>
      <c r="AT170" s="186" t="s">
        <v>186</v>
      </c>
      <c r="AU170" s="186" t="s">
        <v>81</v>
      </c>
      <c r="AY170" s="19" t="s">
        <v>120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9" t="s">
        <v>79</v>
      </c>
      <c r="BK170" s="187">
        <f>ROUND(I170*H170,2)</f>
        <v>0</v>
      </c>
      <c r="BL170" s="19" t="s">
        <v>128</v>
      </c>
      <c r="BM170" s="186" t="s">
        <v>238</v>
      </c>
    </row>
    <row r="171" spans="1:65" s="13" customFormat="1" ht="10">
      <c r="B171" s="188"/>
      <c r="C171" s="189"/>
      <c r="D171" s="190" t="s">
        <v>130</v>
      </c>
      <c r="E171" s="191" t="s">
        <v>19</v>
      </c>
      <c r="F171" s="192" t="s">
        <v>239</v>
      </c>
      <c r="G171" s="189"/>
      <c r="H171" s="193">
        <v>104</v>
      </c>
      <c r="I171" s="194"/>
      <c r="J171" s="189"/>
      <c r="K171" s="189"/>
      <c r="L171" s="195"/>
      <c r="M171" s="196"/>
      <c r="N171" s="197"/>
      <c r="O171" s="197"/>
      <c r="P171" s="197"/>
      <c r="Q171" s="197"/>
      <c r="R171" s="197"/>
      <c r="S171" s="197"/>
      <c r="T171" s="198"/>
      <c r="AT171" s="199" t="s">
        <v>130</v>
      </c>
      <c r="AU171" s="199" t="s">
        <v>81</v>
      </c>
      <c r="AV171" s="13" t="s">
        <v>81</v>
      </c>
      <c r="AW171" s="13" t="s">
        <v>132</v>
      </c>
      <c r="AX171" s="13" t="s">
        <v>71</v>
      </c>
      <c r="AY171" s="199" t="s">
        <v>120</v>
      </c>
    </row>
    <row r="172" spans="1:65" s="14" customFormat="1" ht="10">
      <c r="B172" s="200"/>
      <c r="C172" s="201"/>
      <c r="D172" s="190" t="s">
        <v>130</v>
      </c>
      <c r="E172" s="202" t="s">
        <v>19</v>
      </c>
      <c r="F172" s="203" t="s">
        <v>133</v>
      </c>
      <c r="G172" s="201"/>
      <c r="H172" s="204">
        <v>104</v>
      </c>
      <c r="I172" s="205"/>
      <c r="J172" s="201"/>
      <c r="K172" s="201"/>
      <c r="L172" s="206"/>
      <c r="M172" s="207"/>
      <c r="N172" s="208"/>
      <c r="O172" s="208"/>
      <c r="P172" s="208"/>
      <c r="Q172" s="208"/>
      <c r="R172" s="208"/>
      <c r="S172" s="208"/>
      <c r="T172" s="209"/>
      <c r="AT172" s="210" t="s">
        <v>130</v>
      </c>
      <c r="AU172" s="210" t="s">
        <v>81</v>
      </c>
      <c r="AV172" s="14" t="s">
        <v>128</v>
      </c>
      <c r="AW172" s="14" t="s">
        <v>132</v>
      </c>
      <c r="AX172" s="14" t="s">
        <v>79</v>
      </c>
      <c r="AY172" s="210" t="s">
        <v>120</v>
      </c>
    </row>
    <row r="173" spans="1:65" s="2" customFormat="1" ht="16.5" customHeight="1">
      <c r="A173" s="36"/>
      <c r="B173" s="37"/>
      <c r="C173" s="232" t="s">
        <v>240</v>
      </c>
      <c r="D173" s="232" t="s">
        <v>186</v>
      </c>
      <c r="E173" s="233" t="s">
        <v>241</v>
      </c>
      <c r="F173" s="234" t="s">
        <v>242</v>
      </c>
      <c r="G173" s="235" t="s">
        <v>204</v>
      </c>
      <c r="H173" s="236">
        <v>104</v>
      </c>
      <c r="I173" s="237"/>
      <c r="J173" s="238">
        <f>ROUND(I173*H173,2)</f>
        <v>0</v>
      </c>
      <c r="K173" s="234" t="s">
        <v>190</v>
      </c>
      <c r="L173" s="239"/>
      <c r="M173" s="240" t="s">
        <v>19</v>
      </c>
      <c r="N173" s="241" t="s">
        <v>42</v>
      </c>
      <c r="O173" s="66"/>
      <c r="P173" s="184">
        <f>O173*H173</f>
        <v>0</v>
      </c>
      <c r="Q173" s="184">
        <v>1.6000000000000001E-4</v>
      </c>
      <c r="R173" s="184">
        <f>Q173*H173</f>
        <v>1.6640000000000002E-2</v>
      </c>
      <c r="S173" s="184">
        <v>0</v>
      </c>
      <c r="T173" s="185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6" t="s">
        <v>191</v>
      </c>
      <c r="AT173" s="186" t="s">
        <v>186</v>
      </c>
      <c r="AU173" s="186" t="s">
        <v>81</v>
      </c>
      <c r="AY173" s="19" t="s">
        <v>120</v>
      </c>
      <c r="BE173" s="187">
        <f>IF(N173="základní",J173,0)</f>
        <v>0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19" t="s">
        <v>79</v>
      </c>
      <c r="BK173" s="187">
        <f>ROUND(I173*H173,2)</f>
        <v>0</v>
      </c>
      <c r="BL173" s="19" t="s">
        <v>128</v>
      </c>
      <c r="BM173" s="186" t="s">
        <v>243</v>
      </c>
    </row>
    <row r="174" spans="1:65" s="13" customFormat="1" ht="10">
      <c r="B174" s="188"/>
      <c r="C174" s="189"/>
      <c r="D174" s="190" t="s">
        <v>130</v>
      </c>
      <c r="E174" s="191" t="s">
        <v>19</v>
      </c>
      <c r="F174" s="192" t="s">
        <v>239</v>
      </c>
      <c r="G174" s="189"/>
      <c r="H174" s="193">
        <v>104</v>
      </c>
      <c r="I174" s="194"/>
      <c r="J174" s="189"/>
      <c r="K174" s="189"/>
      <c r="L174" s="195"/>
      <c r="M174" s="196"/>
      <c r="N174" s="197"/>
      <c r="O174" s="197"/>
      <c r="P174" s="197"/>
      <c r="Q174" s="197"/>
      <c r="R174" s="197"/>
      <c r="S174" s="197"/>
      <c r="T174" s="198"/>
      <c r="AT174" s="199" t="s">
        <v>130</v>
      </c>
      <c r="AU174" s="199" t="s">
        <v>81</v>
      </c>
      <c r="AV174" s="13" t="s">
        <v>81</v>
      </c>
      <c r="AW174" s="13" t="s">
        <v>132</v>
      </c>
      <c r="AX174" s="13" t="s">
        <v>71</v>
      </c>
      <c r="AY174" s="199" t="s">
        <v>120</v>
      </c>
    </row>
    <row r="175" spans="1:65" s="14" customFormat="1" ht="10">
      <c r="B175" s="200"/>
      <c r="C175" s="201"/>
      <c r="D175" s="190" t="s">
        <v>130</v>
      </c>
      <c r="E175" s="202" t="s">
        <v>19</v>
      </c>
      <c r="F175" s="203" t="s">
        <v>133</v>
      </c>
      <c r="G175" s="201"/>
      <c r="H175" s="204">
        <v>104</v>
      </c>
      <c r="I175" s="205"/>
      <c r="J175" s="201"/>
      <c r="K175" s="201"/>
      <c r="L175" s="206"/>
      <c r="M175" s="207"/>
      <c r="N175" s="208"/>
      <c r="O175" s="208"/>
      <c r="P175" s="208"/>
      <c r="Q175" s="208"/>
      <c r="R175" s="208"/>
      <c r="S175" s="208"/>
      <c r="T175" s="209"/>
      <c r="AT175" s="210" t="s">
        <v>130</v>
      </c>
      <c r="AU175" s="210" t="s">
        <v>81</v>
      </c>
      <c r="AV175" s="14" t="s">
        <v>128</v>
      </c>
      <c r="AW175" s="14" t="s">
        <v>132</v>
      </c>
      <c r="AX175" s="14" t="s">
        <v>79</v>
      </c>
      <c r="AY175" s="210" t="s">
        <v>120</v>
      </c>
    </row>
    <row r="176" spans="1:65" s="2" customFormat="1" ht="16.5" customHeight="1">
      <c r="A176" s="36"/>
      <c r="B176" s="37"/>
      <c r="C176" s="232" t="s">
        <v>244</v>
      </c>
      <c r="D176" s="232" t="s">
        <v>186</v>
      </c>
      <c r="E176" s="233" t="s">
        <v>245</v>
      </c>
      <c r="F176" s="234" t="s">
        <v>246</v>
      </c>
      <c r="G176" s="235" t="s">
        <v>204</v>
      </c>
      <c r="H176" s="236">
        <v>104</v>
      </c>
      <c r="I176" s="237"/>
      <c r="J176" s="238">
        <f>ROUND(I176*H176,2)</f>
        <v>0</v>
      </c>
      <c r="K176" s="234" t="s">
        <v>190</v>
      </c>
      <c r="L176" s="239"/>
      <c r="M176" s="240" t="s">
        <v>19</v>
      </c>
      <c r="N176" s="241" t="s">
        <v>42</v>
      </c>
      <c r="O176" s="66"/>
      <c r="P176" s="184">
        <f>O176*H176</f>
        <v>0</v>
      </c>
      <c r="Q176" s="184">
        <v>4.0000000000000003E-5</v>
      </c>
      <c r="R176" s="184">
        <f>Q176*H176</f>
        <v>4.1600000000000005E-3</v>
      </c>
      <c r="S176" s="184">
        <v>0</v>
      </c>
      <c r="T176" s="185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6" t="s">
        <v>191</v>
      </c>
      <c r="AT176" s="186" t="s">
        <v>186</v>
      </c>
      <c r="AU176" s="186" t="s">
        <v>81</v>
      </c>
      <c r="AY176" s="19" t="s">
        <v>120</v>
      </c>
      <c r="BE176" s="187">
        <f>IF(N176="základní",J176,0)</f>
        <v>0</v>
      </c>
      <c r="BF176" s="187">
        <f>IF(N176="snížená",J176,0)</f>
        <v>0</v>
      </c>
      <c r="BG176" s="187">
        <f>IF(N176="zákl. přenesená",J176,0)</f>
        <v>0</v>
      </c>
      <c r="BH176" s="187">
        <f>IF(N176="sníž. přenesená",J176,0)</f>
        <v>0</v>
      </c>
      <c r="BI176" s="187">
        <f>IF(N176="nulová",J176,0)</f>
        <v>0</v>
      </c>
      <c r="BJ176" s="19" t="s">
        <v>79</v>
      </c>
      <c r="BK176" s="187">
        <f>ROUND(I176*H176,2)</f>
        <v>0</v>
      </c>
      <c r="BL176" s="19" t="s">
        <v>128</v>
      </c>
      <c r="BM176" s="186" t="s">
        <v>247</v>
      </c>
    </row>
    <row r="177" spans="1:65" s="13" customFormat="1" ht="10">
      <c r="B177" s="188"/>
      <c r="C177" s="189"/>
      <c r="D177" s="190" t="s">
        <v>130</v>
      </c>
      <c r="E177" s="191" t="s">
        <v>19</v>
      </c>
      <c r="F177" s="192" t="s">
        <v>239</v>
      </c>
      <c r="G177" s="189"/>
      <c r="H177" s="193">
        <v>104</v>
      </c>
      <c r="I177" s="194"/>
      <c r="J177" s="189"/>
      <c r="K177" s="189"/>
      <c r="L177" s="195"/>
      <c r="M177" s="196"/>
      <c r="N177" s="197"/>
      <c r="O177" s="197"/>
      <c r="P177" s="197"/>
      <c r="Q177" s="197"/>
      <c r="R177" s="197"/>
      <c r="S177" s="197"/>
      <c r="T177" s="198"/>
      <c r="AT177" s="199" t="s">
        <v>130</v>
      </c>
      <c r="AU177" s="199" t="s">
        <v>81</v>
      </c>
      <c r="AV177" s="13" t="s">
        <v>81</v>
      </c>
      <c r="AW177" s="13" t="s">
        <v>132</v>
      </c>
      <c r="AX177" s="13" t="s">
        <v>71</v>
      </c>
      <c r="AY177" s="199" t="s">
        <v>120</v>
      </c>
    </row>
    <row r="178" spans="1:65" s="14" customFormat="1" ht="10">
      <c r="B178" s="200"/>
      <c r="C178" s="201"/>
      <c r="D178" s="190" t="s">
        <v>130</v>
      </c>
      <c r="E178" s="202" t="s">
        <v>19</v>
      </c>
      <c r="F178" s="203" t="s">
        <v>133</v>
      </c>
      <c r="G178" s="201"/>
      <c r="H178" s="204">
        <v>104</v>
      </c>
      <c r="I178" s="205"/>
      <c r="J178" s="201"/>
      <c r="K178" s="201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130</v>
      </c>
      <c r="AU178" s="210" t="s">
        <v>81</v>
      </c>
      <c r="AV178" s="14" t="s">
        <v>128</v>
      </c>
      <c r="AW178" s="14" t="s">
        <v>132</v>
      </c>
      <c r="AX178" s="14" t="s">
        <v>79</v>
      </c>
      <c r="AY178" s="210" t="s">
        <v>120</v>
      </c>
    </row>
    <row r="179" spans="1:65" s="2" customFormat="1" ht="16.5" customHeight="1">
      <c r="A179" s="36"/>
      <c r="B179" s="37"/>
      <c r="C179" s="232" t="s">
        <v>8</v>
      </c>
      <c r="D179" s="232" t="s">
        <v>186</v>
      </c>
      <c r="E179" s="233" t="s">
        <v>248</v>
      </c>
      <c r="F179" s="234" t="s">
        <v>249</v>
      </c>
      <c r="G179" s="235" t="s">
        <v>204</v>
      </c>
      <c r="H179" s="236">
        <v>350</v>
      </c>
      <c r="I179" s="237"/>
      <c r="J179" s="238">
        <f>ROUND(I179*H179,2)</f>
        <v>0</v>
      </c>
      <c r="K179" s="234" t="s">
        <v>127</v>
      </c>
      <c r="L179" s="239"/>
      <c r="M179" s="240" t="s">
        <v>19</v>
      </c>
      <c r="N179" s="241" t="s">
        <v>42</v>
      </c>
      <c r="O179" s="66"/>
      <c r="P179" s="184">
        <f>O179*H179</f>
        <v>0</v>
      </c>
      <c r="Q179" s="184">
        <v>9.0000000000000006E-5</v>
      </c>
      <c r="R179" s="184">
        <f>Q179*H179</f>
        <v>3.15E-2</v>
      </c>
      <c r="S179" s="184">
        <v>0</v>
      </c>
      <c r="T179" s="185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6" t="s">
        <v>191</v>
      </c>
      <c r="AT179" s="186" t="s">
        <v>186</v>
      </c>
      <c r="AU179" s="186" t="s">
        <v>81</v>
      </c>
      <c r="AY179" s="19" t="s">
        <v>120</v>
      </c>
      <c r="BE179" s="187">
        <f>IF(N179="základní",J179,0)</f>
        <v>0</v>
      </c>
      <c r="BF179" s="187">
        <f>IF(N179="snížená",J179,0)</f>
        <v>0</v>
      </c>
      <c r="BG179" s="187">
        <f>IF(N179="zákl. přenesená",J179,0)</f>
        <v>0</v>
      </c>
      <c r="BH179" s="187">
        <f>IF(N179="sníž. přenesená",J179,0)</f>
        <v>0</v>
      </c>
      <c r="BI179" s="187">
        <f>IF(N179="nulová",J179,0)</f>
        <v>0</v>
      </c>
      <c r="BJ179" s="19" t="s">
        <v>79</v>
      </c>
      <c r="BK179" s="187">
        <f>ROUND(I179*H179,2)</f>
        <v>0</v>
      </c>
      <c r="BL179" s="19" t="s">
        <v>128</v>
      </c>
      <c r="BM179" s="186" t="s">
        <v>250</v>
      </c>
    </row>
    <row r="180" spans="1:65" s="13" customFormat="1" ht="10">
      <c r="B180" s="188"/>
      <c r="C180" s="189"/>
      <c r="D180" s="190" t="s">
        <v>130</v>
      </c>
      <c r="E180" s="191" t="s">
        <v>19</v>
      </c>
      <c r="F180" s="192" t="s">
        <v>251</v>
      </c>
      <c r="G180" s="189"/>
      <c r="H180" s="193">
        <v>350</v>
      </c>
      <c r="I180" s="194"/>
      <c r="J180" s="189"/>
      <c r="K180" s="189"/>
      <c r="L180" s="195"/>
      <c r="M180" s="196"/>
      <c r="N180" s="197"/>
      <c r="O180" s="197"/>
      <c r="P180" s="197"/>
      <c r="Q180" s="197"/>
      <c r="R180" s="197"/>
      <c r="S180" s="197"/>
      <c r="T180" s="198"/>
      <c r="AT180" s="199" t="s">
        <v>130</v>
      </c>
      <c r="AU180" s="199" t="s">
        <v>81</v>
      </c>
      <c r="AV180" s="13" t="s">
        <v>81</v>
      </c>
      <c r="AW180" s="13" t="s">
        <v>132</v>
      </c>
      <c r="AX180" s="13" t="s">
        <v>71</v>
      </c>
      <c r="AY180" s="199" t="s">
        <v>120</v>
      </c>
    </row>
    <row r="181" spans="1:65" s="14" customFormat="1" ht="10">
      <c r="B181" s="200"/>
      <c r="C181" s="201"/>
      <c r="D181" s="190" t="s">
        <v>130</v>
      </c>
      <c r="E181" s="202" t="s">
        <v>19</v>
      </c>
      <c r="F181" s="203" t="s">
        <v>133</v>
      </c>
      <c r="G181" s="201"/>
      <c r="H181" s="204">
        <v>350</v>
      </c>
      <c r="I181" s="205"/>
      <c r="J181" s="201"/>
      <c r="K181" s="201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130</v>
      </c>
      <c r="AU181" s="210" t="s">
        <v>81</v>
      </c>
      <c r="AV181" s="14" t="s">
        <v>128</v>
      </c>
      <c r="AW181" s="14" t="s">
        <v>132</v>
      </c>
      <c r="AX181" s="14" t="s">
        <v>79</v>
      </c>
      <c r="AY181" s="210" t="s">
        <v>120</v>
      </c>
    </row>
    <row r="182" spans="1:65" s="2" customFormat="1" ht="16.5" customHeight="1">
      <c r="A182" s="36"/>
      <c r="B182" s="37"/>
      <c r="C182" s="232" t="s">
        <v>252</v>
      </c>
      <c r="D182" s="232" t="s">
        <v>186</v>
      </c>
      <c r="E182" s="233" t="s">
        <v>253</v>
      </c>
      <c r="F182" s="234" t="s">
        <v>254</v>
      </c>
      <c r="G182" s="235" t="s">
        <v>204</v>
      </c>
      <c r="H182" s="236">
        <v>172</v>
      </c>
      <c r="I182" s="237"/>
      <c r="J182" s="238">
        <f>ROUND(I182*H182,2)</f>
        <v>0</v>
      </c>
      <c r="K182" s="234" t="s">
        <v>190</v>
      </c>
      <c r="L182" s="239"/>
      <c r="M182" s="240" t="s">
        <v>19</v>
      </c>
      <c r="N182" s="241" t="s">
        <v>42</v>
      </c>
      <c r="O182" s="66"/>
      <c r="P182" s="184">
        <f>O182*H182</f>
        <v>0</v>
      </c>
      <c r="Q182" s="184">
        <v>1.9000000000000001E-4</v>
      </c>
      <c r="R182" s="184">
        <f>Q182*H182</f>
        <v>3.2680000000000001E-2</v>
      </c>
      <c r="S182" s="184">
        <v>0</v>
      </c>
      <c r="T182" s="18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6" t="s">
        <v>191</v>
      </c>
      <c r="AT182" s="186" t="s">
        <v>186</v>
      </c>
      <c r="AU182" s="186" t="s">
        <v>81</v>
      </c>
      <c r="AY182" s="19" t="s">
        <v>120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9" t="s">
        <v>79</v>
      </c>
      <c r="BK182" s="187">
        <f>ROUND(I182*H182,2)</f>
        <v>0</v>
      </c>
      <c r="BL182" s="19" t="s">
        <v>128</v>
      </c>
      <c r="BM182" s="186" t="s">
        <v>255</v>
      </c>
    </row>
    <row r="183" spans="1:65" s="13" customFormat="1" ht="10">
      <c r="B183" s="188"/>
      <c r="C183" s="189"/>
      <c r="D183" s="190" t="s">
        <v>130</v>
      </c>
      <c r="E183" s="191" t="s">
        <v>19</v>
      </c>
      <c r="F183" s="192" t="s">
        <v>256</v>
      </c>
      <c r="G183" s="189"/>
      <c r="H183" s="193">
        <v>172</v>
      </c>
      <c r="I183" s="194"/>
      <c r="J183" s="189"/>
      <c r="K183" s="189"/>
      <c r="L183" s="195"/>
      <c r="M183" s="196"/>
      <c r="N183" s="197"/>
      <c r="O183" s="197"/>
      <c r="P183" s="197"/>
      <c r="Q183" s="197"/>
      <c r="R183" s="197"/>
      <c r="S183" s="197"/>
      <c r="T183" s="198"/>
      <c r="AT183" s="199" t="s">
        <v>130</v>
      </c>
      <c r="AU183" s="199" t="s">
        <v>81</v>
      </c>
      <c r="AV183" s="13" t="s">
        <v>81</v>
      </c>
      <c r="AW183" s="13" t="s">
        <v>132</v>
      </c>
      <c r="AX183" s="13" t="s">
        <v>71</v>
      </c>
      <c r="AY183" s="199" t="s">
        <v>120</v>
      </c>
    </row>
    <row r="184" spans="1:65" s="14" customFormat="1" ht="10">
      <c r="B184" s="200"/>
      <c r="C184" s="201"/>
      <c r="D184" s="190" t="s">
        <v>130</v>
      </c>
      <c r="E184" s="202" t="s">
        <v>19</v>
      </c>
      <c r="F184" s="203" t="s">
        <v>133</v>
      </c>
      <c r="G184" s="201"/>
      <c r="H184" s="204">
        <v>172</v>
      </c>
      <c r="I184" s="205"/>
      <c r="J184" s="201"/>
      <c r="K184" s="201"/>
      <c r="L184" s="206"/>
      <c r="M184" s="207"/>
      <c r="N184" s="208"/>
      <c r="O184" s="208"/>
      <c r="P184" s="208"/>
      <c r="Q184" s="208"/>
      <c r="R184" s="208"/>
      <c r="S184" s="208"/>
      <c r="T184" s="209"/>
      <c r="AT184" s="210" t="s">
        <v>130</v>
      </c>
      <c r="AU184" s="210" t="s">
        <v>81</v>
      </c>
      <c r="AV184" s="14" t="s">
        <v>128</v>
      </c>
      <c r="AW184" s="14" t="s">
        <v>132</v>
      </c>
      <c r="AX184" s="14" t="s">
        <v>79</v>
      </c>
      <c r="AY184" s="210" t="s">
        <v>120</v>
      </c>
    </row>
    <row r="185" spans="1:65" s="2" customFormat="1" ht="16.5" customHeight="1">
      <c r="A185" s="36"/>
      <c r="B185" s="37"/>
      <c r="C185" s="232" t="s">
        <v>257</v>
      </c>
      <c r="D185" s="232" t="s">
        <v>186</v>
      </c>
      <c r="E185" s="233" t="s">
        <v>258</v>
      </c>
      <c r="F185" s="234" t="s">
        <v>259</v>
      </c>
      <c r="G185" s="235" t="s">
        <v>204</v>
      </c>
      <c r="H185" s="236">
        <v>478</v>
      </c>
      <c r="I185" s="237"/>
      <c r="J185" s="238">
        <f>ROUND(I185*H185,2)</f>
        <v>0</v>
      </c>
      <c r="K185" s="234" t="s">
        <v>127</v>
      </c>
      <c r="L185" s="239"/>
      <c r="M185" s="240" t="s">
        <v>19</v>
      </c>
      <c r="N185" s="241" t="s">
        <v>42</v>
      </c>
      <c r="O185" s="66"/>
      <c r="P185" s="184">
        <f>O185*H185</f>
        <v>0</v>
      </c>
      <c r="Q185" s="184">
        <v>2.1000000000000001E-4</v>
      </c>
      <c r="R185" s="184">
        <f>Q185*H185</f>
        <v>0.10038000000000001</v>
      </c>
      <c r="S185" s="184">
        <v>0</v>
      </c>
      <c r="T185" s="185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6" t="s">
        <v>191</v>
      </c>
      <c r="AT185" s="186" t="s">
        <v>186</v>
      </c>
      <c r="AU185" s="186" t="s">
        <v>81</v>
      </c>
      <c r="AY185" s="19" t="s">
        <v>120</v>
      </c>
      <c r="BE185" s="187">
        <f>IF(N185="základní",J185,0)</f>
        <v>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19" t="s">
        <v>79</v>
      </c>
      <c r="BK185" s="187">
        <f>ROUND(I185*H185,2)</f>
        <v>0</v>
      </c>
      <c r="BL185" s="19" t="s">
        <v>128</v>
      </c>
      <c r="BM185" s="186" t="s">
        <v>260</v>
      </c>
    </row>
    <row r="186" spans="1:65" s="13" customFormat="1" ht="10">
      <c r="B186" s="188"/>
      <c r="C186" s="189"/>
      <c r="D186" s="190" t="s">
        <v>130</v>
      </c>
      <c r="E186" s="191" t="s">
        <v>19</v>
      </c>
      <c r="F186" s="192" t="s">
        <v>251</v>
      </c>
      <c r="G186" s="189"/>
      <c r="H186" s="193">
        <v>350</v>
      </c>
      <c r="I186" s="194"/>
      <c r="J186" s="189"/>
      <c r="K186" s="189"/>
      <c r="L186" s="195"/>
      <c r="M186" s="196"/>
      <c r="N186" s="197"/>
      <c r="O186" s="197"/>
      <c r="P186" s="197"/>
      <c r="Q186" s="197"/>
      <c r="R186" s="197"/>
      <c r="S186" s="197"/>
      <c r="T186" s="198"/>
      <c r="AT186" s="199" t="s">
        <v>130</v>
      </c>
      <c r="AU186" s="199" t="s">
        <v>81</v>
      </c>
      <c r="AV186" s="13" t="s">
        <v>81</v>
      </c>
      <c r="AW186" s="13" t="s">
        <v>132</v>
      </c>
      <c r="AX186" s="13" t="s">
        <v>71</v>
      </c>
      <c r="AY186" s="199" t="s">
        <v>120</v>
      </c>
    </row>
    <row r="187" spans="1:65" s="13" customFormat="1" ht="10">
      <c r="B187" s="188"/>
      <c r="C187" s="189"/>
      <c r="D187" s="190" t="s">
        <v>130</v>
      </c>
      <c r="E187" s="191" t="s">
        <v>19</v>
      </c>
      <c r="F187" s="192" t="s">
        <v>261</v>
      </c>
      <c r="G187" s="189"/>
      <c r="H187" s="193">
        <v>52</v>
      </c>
      <c r="I187" s="194"/>
      <c r="J187" s="189"/>
      <c r="K187" s="189"/>
      <c r="L187" s="195"/>
      <c r="M187" s="196"/>
      <c r="N187" s="197"/>
      <c r="O187" s="197"/>
      <c r="P187" s="197"/>
      <c r="Q187" s="197"/>
      <c r="R187" s="197"/>
      <c r="S187" s="197"/>
      <c r="T187" s="198"/>
      <c r="AT187" s="199" t="s">
        <v>130</v>
      </c>
      <c r="AU187" s="199" t="s">
        <v>81</v>
      </c>
      <c r="AV187" s="13" t="s">
        <v>81</v>
      </c>
      <c r="AW187" s="13" t="s">
        <v>132</v>
      </c>
      <c r="AX187" s="13" t="s">
        <v>71</v>
      </c>
      <c r="AY187" s="199" t="s">
        <v>120</v>
      </c>
    </row>
    <row r="188" spans="1:65" s="13" customFormat="1" ht="10">
      <c r="B188" s="188"/>
      <c r="C188" s="189"/>
      <c r="D188" s="190" t="s">
        <v>130</v>
      </c>
      <c r="E188" s="191" t="s">
        <v>19</v>
      </c>
      <c r="F188" s="192" t="s">
        <v>218</v>
      </c>
      <c r="G188" s="189"/>
      <c r="H188" s="193">
        <v>76</v>
      </c>
      <c r="I188" s="194"/>
      <c r="J188" s="189"/>
      <c r="K188" s="189"/>
      <c r="L188" s="195"/>
      <c r="M188" s="196"/>
      <c r="N188" s="197"/>
      <c r="O188" s="197"/>
      <c r="P188" s="197"/>
      <c r="Q188" s="197"/>
      <c r="R188" s="197"/>
      <c r="S188" s="197"/>
      <c r="T188" s="198"/>
      <c r="AT188" s="199" t="s">
        <v>130</v>
      </c>
      <c r="AU188" s="199" t="s">
        <v>81</v>
      </c>
      <c r="AV188" s="13" t="s">
        <v>81</v>
      </c>
      <c r="AW188" s="13" t="s">
        <v>132</v>
      </c>
      <c r="AX188" s="13" t="s">
        <v>71</v>
      </c>
      <c r="AY188" s="199" t="s">
        <v>120</v>
      </c>
    </row>
    <row r="189" spans="1:65" s="14" customFormat="1" ht="10">
      <c r="B189" s="200"/>
      <c r="C189" s="201"/>
      <c r="D189" s="190" t="s">
        <v>130</v>
      </c>
      <c r="E189" s="202" t="s">
        <v>19</v>
      </c>
      <c r="F189" s="203" t="s">
        <v>133</v>
      </c>
      <c r="G189" s="201"/>
      <c r="H189" s="204">
        <v>478</v>
      </c>
      <c r="I189" s="205"/>
      <c r="J189" s="201"/>
      <c r="K189" s="201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130</v>
      </c>
      <c r="AU189" s="210" t="s">
        <v>81</v>
      </c>
      <c r="AV189" s="14" t="s">
        <v>128</v>
      </c>
      <c r="AW189" s="14" t="s">
        <v>132</v>
      </c>
      <c r="AX189" s="14" t="s">
        <v>79</v>
      </c>
      <c r="AY189" s="210" t="s">
        <v>120</v>
      </c>
    </row>
    <row r="190" spans="1:65" s="2" customFormat="1" ht="16.5" customHeight="1">
      <c r="A190" s="36"/>
      <c r="B190" s="37"/>
      <c r="C190" s="232" t="s">
        <v>262</v>
      </c>
      <c r="D190" s="232" t="s">
        <v>186</v>
      </c>
      <c r="E190" s="233" t="s">
        <v>263</v>
      </c>
      <c r="F190" s="234" t="s">
        <v>264</v>
      </c>
      <c r="G190" s="235" t="s">
        <v>204</v>
      </c>
      <c r="H190" s="236">
        <v>104</v>
      </c>
      <c r="I190" s="237"/>
      <c r="J190" s="238">
        <f>ROUND(I190*H190,2)</f>
        <v>0</v>
      </c>
      <c r="K190" s="234" t="s">
        <v>190</v>
      </c>
      <c r="L190" s="239"/>
      <c r="M190" s="240" t="s">
        <v>19</v>
      </c>
      <c r="N190" s="241" t="s">
        <v>42</v>
      </c>
      <c r="O190" s="66"/>
      <c r="P190" s="184">
        <f>O190*H190</f>
        <v>0</v>
      </c>
      <c r="Q190" s="184">
        <v>5.9999999999999995E-4</v>
      </c>
      <c r="R190" s="184">
        <f>Q190*H190</f>
        <v>6.2399999999999997E-2</v>
      </c>
      <c r="S190" s="184">
        <v>0</v>
      </c>
      <c r="T190" s="185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6" t="s">
        <v>191</v>
      </c>
      <c r="AT190" s="186" t="s">
        <v>186</v>
      </c>
      <c r="AU190" s="186" t="s">
        <v>81</v>
      </c>
      <c r="AY190" s="19" t="s">
        <v>120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9" t="s">
        <v>79</v>
      </c>
      <c r="BK190" s="187">
        <f>ROUND(I190*H190,2)</f>
        <v>0</v>
      </c>
      <c r="BL190" s="19" t="s">
        <v>128</v>
      </c>
      <c r="BM190" s="186" t="s">
        <v>265</v>
      </c>
    </row>
    <row r="191" spans="1:65" s="13" customFormat="1" ht="10">
      <c r="B191" s="188"/>
      <c r="C191" s="189"/>
      <c r="D191" s="190" t="s">
        <v>130</v>
      </c>
      <c r="E191" s="191" t="s">
        <v>19</v>
      </c>
      <c r="F191" s="192" t="s">
        <v>239</v>
      </c>
      <c r="G191" s="189"/>
      <c r="H191" s="193">
        <v>104</v>
      </c>
      <c r="I191" s="194"/>
      <c r="J191" s="189"/>
      <c r="K191" s="189"/>
      <c r="L191" s="195"/>
      <c r="M191" s="196"/>
      <c r="N191" s="197"/>
      <c r="O191" s="197"/>
      <c r="P191" s="197"/>
      <c r="Q191" s="197"/>
      <c r="R191" s="197"/>
      <c r="S191" s="197"/>
      <c r="T191" s="198"/>
      <c r="AT191" s="199" t="s">
        <v>130</v>
      </c>
      <c r="AU191" s="199" t="s">
        <v>81</v>
      </c>
      <c r="AV191" s="13" t="s">
        <v>81</v>
      </c>
      <c r="AW191" s="13" t="s">
        <v>132</v>
      </c>
      <c r="AX191" s="13" t="s">
        <v>71</v>
      </c>
      <c r="AY191" s="199" t="s">
        <v>120</v>
      </c>
    </row>
    <row r="192" spans="1:65" s="14" customFormat="1" ht="10">
      <c r="B192" s="200"/>
      <c r="C192" s="201"/>
      <c r="D192" s="190" t="s">
        <v>130</v>
      </c>
      <c r="E192" s="202" t="s">
        <v>19</v>
      </c>
      <c r="F192" s="203" t="s">
        <v>133</v>
      </c>
      <c r="G192" s="201"/>
      <c r="H192" s="204">
        <v>104</v>
      </c>
      <c r="I192" s="205"/>
      <c r="J192" s="201"/>
      <c r="K192" s="201"/>
      <c r="L192" s="206"/>
      <c r="M192" s="207"/>
      <c r="N192" s="208"/>
      <c r="O192" s="208"/>
      <c r="P192" s="208"/>
      <c r="Q192" s="208"/>
      <c r="R192" s="208"/>
      <c r="S192" s="208"/>
      <c r="T192" s="209"/>
      <c r="AT192" s="210" t="s">
        <v>130</v>
      </c>
      <c r="AU192" s="210" t="s">
        <v>81</v>
      </c>
      <c r="AV192" s="14" t="s">
        <v>128</v>
      </c>
      <c r="AW192" s="14" t="s">
        <v>132</v>
      </c>
      <c r="AX192" s="14" t="s">
        <v>79</v>
      </c>
      <c r="AY192" s="210" t="s">
        <v>120</v>
      </c>
    </row>
    <row r="193" spans="1:65" s="2" customFormat="1" ht="16.5" customHeight="1">
      <c r="A193" s="36"/>
      <c r="B193" s="37"/>
      <c r="C193" s="232" t="s">
        <v>266</v>
      </c>
      <c r="D193" s="232" t="s">
        <v>186</v>
      </c>
      <c r="E193" s="233" t="s">
        <v>267</v>
      </c>
      <c r="F193" s="234" t="s">
        <v>268</v>
      </c>
      <c r="G193" s="235" t="s">
        <v>204</v>
      </c>
      <c r="H193" s="236">
        <v>10</v>
      </c>
      <c r="I193" s="237"/>
      <c r="J193" s="238">
        <f>ROUND(I193*H193,2)</f>
        <v>0</v>
      </c>
      <c r="K193" s="234" t="s">
        <v>19</v>
      </c>
      <c r="L193" s="239"/>
      <c r="M193" s="240" t="s">
        <v>19</v>
      </c>
      <c r="N193" s="241" t="s">
        <v>42</v>
      </c>
      <c r="O193" s="66"/>
      <c r="P193" s="184">
        <f>O193*H193</f>
        <v>0</v>
      </c>
      <c r="Q193" s="184">
        <v>1.3999999999999999E-4</v>
      </c>
      <c r="R193" s="184">
        <f>Q193*H193</f>
        <v>1.3999999999999998E-3</v>
      </c>
      <c r="S193" s="184">
        <v>0</v>
      </c>
      <c r="T193" s="185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6" t="s">
        <v>191</v>
      </c>
      <c r="AT193" s="186" t="s">
        <v>186</v>
      </c>
      <c r="AU193" s="186" t="s">
        <v>81</v>
      </c>
      <c r="AY193" s="19" t="s">
        <v>120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9" t="s">
        <v>79</v>
      </c>
      <c r="BK193" s="187">
        <f>ROUND(I193*H193,2)</f>
        <v>0</v>
      </c>
      <c r="BL193" s="19" t="s">
        <v>128</v>
      </c>
      <c r="BM193" s="186" t="s">
        <v>269</v>
      </c>
    </row>
    <row r="194" spans="1:65" s="13" customFormat="1" ht="10">
      <c r="B194" s="188"/>
      <c r="C194" s="189"/>
      <c r="D194" s="190" t="s">
        <v>130</v>
      </c>
      <c r="E194" s="191" t="s">
        <v>19</v>
      </c>
      <c r="F194" s="192" t="s">
        <v>270</v>
      </c>
      <c r="G194" s="189"/>
      <c r="H194" s="193">
        <v>10</v>
      </c>
      <c r="I194" s="194"/>
      <c r="J194" s="189"/>
      <c r="K194" s="189"/>
      <c r="L194" s="195"/>
      <c r="M194" s="196"/>
      <c r="N194" s="197"/>
      <c r="O194" s="197"/>
      <c r="P194" s="197"/>
      <c r="Q194" s="197"/>
      <c r="R194" s="197"/>
      <c r="S194" s="197"/>
      <c r="T194" s="198"/>
      <c r="AT194" s="199" t="s">
        <v>130</v>
      </c>
      <c r="AU194" s="199" t="s">
        <v>81</v>
      </c>
      <c r="AV194" s="13" t="s">
        <v>81</v>
      </c>
      <c r="AW194" s="13" t="s">
        <v>132</v>
      </c>
      <c r="AX194" s="13" t="s">
        <v>71</v>
      </c>
      <c r="AY194" s="199" t="s">
        <v>120</v>
      </c>
    </row>
    <row r="195" spans="1:65" s="14" customFormat="1" ht="10">
      <c r="B195" s="200"/>
      <c r="C195" s="201"/>
      <c r="D195" s="190" t="s">
        <v>130</v>
      </c>
      <c r="E195" s="202" t="s">
        <v>19</v>
      </c>
      <c r="F195" s="203" t="s">
        <v>133</v>
      </c>
      <c r="G195" s="201"/>
      <c r="H195" s="204">
        <v>10</v>
      </c>
      <c r="I195" s="205"/>
      <c r="J195" s="201"/>
      <c r="K195" s="201"/>
      <c r="L195" s="206"/>
      <c r="M195" s="207"/>
      <c r="N195" s="208"/>
      <c r="O195" s="208"/>
      <c r="P195" s="208"/>
      <c r="Q195" s="208"/>
      <c r="R195" s="208"/>
      <c r="S195" s="208"/>
      <c r="T195" s="209"/>
      <c r="AT195" s="210" t="s">
        <v>130</v>
      </c>
      <c r="AU195" s="210" t="s">
        <v>81</v>
      </c>
      <c r="AV195" s="14" t="s">
        <v>128</v>
      </c>
      <c r="AW195" s="14" t="s">
        <v>132</v>
      </c>
      <c r="AX195" s="14" t="s">
        <v>79</v>
      </c>
      <c r="AY195" s="210" t="s">
        <v>120</v>
      </c>
    </row>
    <row r="196" spans="1:65" s="2" customFormat="1" ht="16.5" customHeight="1">
      <c r="A196" s="36"/>
      <c r="B196" s="37"/>
      <c r="C196" s="232" t="s">
        <v>271</v>
      </c>
      <c r="D196" s="232" t="s">
        <v>186</v>
      </c>
      <c r="E196" s="233" t="s">
        <v>272</v>
      </c>
      <c r="F196" s="234" t="s">
        <v>273</v>
      </c>
      <c r="G196" s="235" t="s">
        <v>204</v>
      </c>
      <c r="H196" s="236">
        <v>86</v>
      </c>
      <c r="I196" s="237"/>
      <c r="J196" s="238">
        <f>ROUND(I196*H196,2)</f>
        <v>0</v>
      </c>
      <c r="K196" s="234" t="s">
        <v>127</v>
      </c>
      <c r="L196" s="239"/>
      <c r="M196" s="240" t="s">
        <v>19</v>
      </c>
      <c r="N196" s="241" t="s">
        <v>42</v>
      </c>
      <c r="O196" s="66"/>
      <c r="P196" s="184">
        <f>O196*H196</f>
        <v>0</v>
      </c>
      <c r="Q196" s="184">
        <v>1.2109999999999999E-2</v>
      </c>
      <c r="R196" s="184">
        <f>Q196*H196</f>
        <v>1.0414599999999998</v>
      </c>
      <c r="S196" s="184">
        <v>0</v>
      </c>
      <c r="T196" s="18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6" t="s">
        <v>191</v>
      </c>
      <c r="AT196" s="186" t="s">
        <v>186</v>
      </c>
      <c r="AU196" s="186" t="s">
        <v>81</v>
      </c>
      <c r="AY196" s="19" t="s">
        <v>120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9" t="s">
        <v>79</v>
      </c>
      <c r="BK196" s="187">
        <f>ROUND(I196*H196,2)</f>
        <v>0</v>
      </c>
      <c r="BL196" s="19" t="s">
        <v>128</v>
      </c>
      <c r="BM196" s="186" t="s">
        <v>274</v>
      </c>
    </row>
    <row r="197" spans="1:65" s="13" customFormat="1" ht="10">
      <c r="B197" s="188"/>
      <c r="C197" s="189"/>
      <c r="D197" s="190" t="s">
        <v>130</v>
      </c>
      <c r="E197" s="191" t="s">
        <v>19</v>
      </c>
      <c r="F197" s="192" t="s">
        <v>275</v>
      </c>
      <c r="G197" s="189"/>
      <c r="H197" s="193">
        <v>86</v>
      </c>
      <c r="I197" s="194"/>
      <c r="J197" s="189"/>
      <c r="K197" s="189"/>
      <c r="L197" s="195"/>
      <c r="M197" s="196"/>
      <c r="N197" s="197"/>
      <c r="O197" s="197"/>
      <c r="P197" s="197"/>
      <c r="Q197" s="197"/>
      <c r="R197" s="197"/>
      <c r="S197" s="197"/>
      <c r="T197" s="198"/>
      <c r="AT197" s="199" t="s">
        <v>130</v>
      </c>
      <c r="AU197" s="199" t="s">
        <v>81</v>
      </c>
      <c r="AV197" s="13" t="s">
        <v>81</v>
      </c>
      <c r="AW197" s="13" t="s">
        <v>132</v>
      </c>
      <c r="AX197" s="13" t="s">
        <v>71</v>
      </c>
      <c r="AY197" s="199" t="s">
        <v>120</v>
      </c>
    </row>
    <row r="198" spans="1:65" s="14" customFormat="1" ht="10">
      <c r="B198" s="200"/>
      <c r="C198" s="201"/>
      <c r="D198" s="190" t="s">
        <v>130</v>
      </c>
      <c r="E198" s="202" t="s">
        <v>19</v>
      </c>
      <c r="F198" s="203" t="s">
        <v>133</v>
      </c>
      <c r="G198" s="201"/>
      <c r="H198" s="204">
        <v>86</v>
      </c>
      <c r="I198" s="205"/>
      <c r="J198" s="201"/>
      <c r="K198" s="201"/>
      <c r="L198" s="206"/>
      <c r="M198" s="207"/>
      <c r="N198" s="208"/>
      <c r="O198" s="208"/>
      <c r="P198" s="208"/>
      <c r="Q198" s="208"/>
      <c r="R198" s="208"/>
      <c r="S198" s="208"/>
      <c r="T198" s="209"/>
      <c r="AT198" s="210" t="s">
        <v>130</v>
      </c>
      <c r="AU198" s="210" t="s">
        <v>81</v>
      </c>
      <c r="AV198" s="14" t="s">
        <v>128</v>
      </c>
      <c r="AW198" s="14" t="s">
        <v>132</v>
      </c>
      <c r="AX198" s="14" t="s">
        <v>79</v>
      </c>
      <c r="AY198" s="210" t="s">
        <v>120</v>
      </c>
    </row>
    <row r="199" spans="1:65" s="2" customFormat="1" ht="37.75" customHeight="1">
      <c r="A199" s="36"/>
      <c r="B199" s="37"/>
      <c r="C199" s="175" t="s">
        <v>7</v>
      </c>
      <c r="D199" s="175" t="s">
        <v>123</v>
      </c>
      <c r="E199" s="176" t="s">
        <v>276</v>
      </c>
      <c r="F199" s="177" t="s">
        <v>277</v>
      </c>
      <c r="G199" s="178" t="s">
        <v>126</v>
      </c>
      <c r="H199" s="179">
        <v>0.106</v>
      </c>
      <c r="I199" s="180"/>
      <c r="J199" s="181">
        <f>ROUND(I199*H199,2)</f>
        <v>0</v>
      </c>
      <c r="K199" s="177" t="s">
        <v>127</v>
      </c>
      <c r="L199" s="41"/>
      <c r="M199" s="182" t="s">
        <v>19</v>
      </c>
      <c r="N199" s="183" t="s">
        <v>42</v>
      </c>
      <c r="O199" s="66"/>
      <c r="P199" s="184">
        <f>O199*H199</f>
        <v>0</v>
      </c>
      <c r="Q199" s="184">
        <v>0</v>
      </c>
      <c r="R199" s="184">
        <f>Q199*H199</f>
        <v>0</v>
      </c>
      <c r="S199" s="184">
        <v>0</v>
      </c>
      <c r="T199" s="185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6" t="s">
        <v>128</v>
      </c>
      <c r="AT199" s="186" t="s">
        <v>123</v>
      </c>
      <c r="AU199" s="186" t="s">
        <v>81</v>
      </c>
      <c r="AY199" s="19" t="s">
        <v>120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9" t="s">
        <v>79</v>
      </c>
      <c r="BK199" s="187">
        <f>ROUND(I199*H199,2)</f>
        <v>0</v>
      </c>
      <c r="BL199" s="19" t="s">
        <v>128</v>
      </c>
      <c r="BM199" s="186" t="s">
        <v>278</v>
      </c>
    </row>
    <row r="200" spans="1:65" s="15" customFormat="1" ht="10">
      <c r="B200" s="211"/>
      <c r="C200" s="212"/>
      <c r="D200" s="190" t="s">
        <v>130</v>
      </c>
      <c r="E200" s="213" t="s">
        <v>19</v>
      </c>
      <c r="F200" s="214" t="s">
        <v>279</v>
      </c>
      <c r="G200" s="212"/>
      <c r="H200" s="213" t="s">
        <v>19</v>
      </c>
      <c r="I200" s="215"/>
      <c r="J200" s="212"/>
      <c r="K200" s="212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130</v>
      </c>
      <c r="AU200" s="220" t="s">
        <v>81</v>
      </c>
      <c r="AV200" s="15" t="s">
        <v>79</v>
      </c>
      <c r="AW200" s="15" t="s">
        <v>132</v>
      </c>
      <c r="AX200" s="15" t="s">
        <v>71</v>
      </c>
      <c r="AY200" s="220" t="s">
        <v>120</v>
      </c>
    </row>
    <row r="201" spans="1:65" s="13" customFormat="1" ht="10">
      <c r="B201" s="188"/>
      <c r="C201" s="189"/>
      <c r="D201" s="190" t="s">
        <v>130</v>
      </c>
      <c r="E201" s="191" t="s">
        <v>19</v>
      </c>
      <c r="F201" s="192" t="s">
        <v>280</v>
      </c>
      <c r="G201" s="189"/>
      <c r="H201" s="193">
        <v>0.10603</v>
      </c>
      <c r="I201" s="194"/>
      <c r="J201" s="189"/>
      <c r="K201" s="189"/>
      <c r="L201" s="195"/>
      <c r="M201" s="196"/>
      <c r="N201" s="197"/>
      <c r="O201" s="197"/>
      <c r="P201" s="197"/>
      <c r="Q201" s="197"/>
      <c r="R201" s="197"/>
      <c r="S201" s="197"/>
      <c r="T201" s="198"/>
      <c r="AT201" s="199" t="s">
        <v>130</v>
      </c>
      <c r="AU201" s="199" t="s">
        <v>81</v>
      </c>
      <c r="AV201" s="13" t="s">
        <v>81</v>
      </c>
      <c r="AW201" s="13" t="s">
        <v>132</v>
      </c>
      <c r="AX201" s="13" t="s">
        <v>71</v>
      </c>
      <c r="AY201" s="199" t="s">
        <v>120</v>
      </c>
    </row>
    <row r="202" spans="1:65" s="14" customFormat="1" ht="10">
      <c r="B202" s="200"/>
      <c r="C202" s="201"/>
      <c r="D202" s="190" t="s">
        <v>130</v>
      </c>
      <c r="E202" s="202" t="s">
        <v>19</v>
      </c>
      <c r="F202" s="203" t="s">
        <v>133</v>
      </c>
      <c r="G202" s="201"/>
      <c r="H202" s="204">
        <v>0.10603</v>
      </c>
      <c r="I202" s="205"/>
      <c r="J202" s="201"/>
      <c r="K202" s="201"/>
      <c r="L202" s="206"/>
      <c r="M202" s="207"/>
      <c r="N202" s="208"/>
      <c r="O202" s="208"/>
      <c r="P202" s="208"/>
      <c r="Q202" s="208"/>
      <c r="R202" s="208"/>
      <c r="S202" s="208"/>
      <c r="T202" s="209"/>
      <c r="AT202" s="210" t="s">
        <v>130</v>
      </c>
      <c r="AU202" s="210" t="s">
        <v>81</v>
      </c>
      <c r="AV202" s="14" t="s">
        <v>128</v>
      </c>
      <c r="AW202" s="14" t="s">
        <v>132</v>
      </c>
      <c r="AX202" s="14" t="s">
        <v>79</v>
      </c>
      <c r="AY202" s="210" t="s">
        <v>120</v>
      </c>
    </row>
    <row r="203" spans="1:65" s="2" customFormat="1" ht="37.75" customHeight="1">
      <c r="A203" s="36"/>
      <c r="B203" s="37"/>
      <c r="C203" s="175" t="s">
        <v>281</v>
      </c>
      <c r="D203" s="175" t="s">
        <v>123</v>
      </c>
      <c r="E203" s="176" t="s">
        <v>282</v>
      </c>
      <c r="F203" s="177" t="s">
        <v>283</v>
      </c>
      <c r="G203" s="178" t="s">
        <v>126</v>
      </c>
      <c r="H203" s="179">
        <v>0.08</v>
      </c>
      <c r="I203" s="180"/>
      <c r="J203" s="181">
        <f>ROUND(I203*H203,2)</f>
        <v>0</v>
      </c>
      <c r="K203" s="177" t="s">
        <v>127</v>
      </c>
      <c r="L203" s="41"/>
      <c r="M203" s="182" t="s">
        <v>19</v>
      </c>
      <c r="N203" s="183" t="s">
        <v>42</v>
      </c>
      <c r="O203" s="66"/>
      <c r="P203" s="184">
        <f>O203*H203</f>
        <v>0</v>
      </c>
      <c r="Q203" s="184">
        <v>0</v>
      </c>
      <c r="R203" s="184">
        <f>Q203*H203</f>
        <v>0</v>
      </c>
      <c r="S203" s="184">
        <v>0</v>
      </c>
      <c r="T203" s="185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6" t="s">
        <v>128</v>
      </c>
      <c r="AT203" s="186" t="s">
        <v>123</v>
      </c>
      <c r="AU203" s="186" t="s">
        <v>81</v>
      </c>
      <c r="AY203" s="19" t="s">
        <v>120</v>
      </c>
      <c r="BE203" s="187">
        <f>IF(N203="základní",J203,0)</f>
        <v>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19" t="s">
        <v>79</v>
      </c>
      <c r="BK203" s="187">
        <f>ROUND(I203*H203,2)</f>
        <v>0</v>
      </c>
      <c r="BL203" s="19" t="s">
        <v>128</v>
      </c>
      <c r="BM203" s="186" t="s">
        <v>284</v>
      </c>
    </row>
    <row r="204" spans="1:65" s="15" customFormat="1" ht="10">
      <c r="B204" s="211"/>
      <c r="C204" s="212"/>
      <c r="D204" s="190" t="s">
        <v>130</v>
      </c>
      <c r="E204" s="213" t="s">
        <v>19</v>
      </c>
      <c r="F204" s="214" t="s">
        <v>285</v>
      </c>
      <c r="G204" s="212"/>
      <c r="H204" s="213" t="s">
        <v>19</v>
      </c>
      <c r="I204" s="215"/>
      <c r="J204" s="212"/>
      <c r="K204" s="212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130</v>
      </c>
      <c r="AU204" s="220" t="s">
        <v>81</v>
      </c>
      <c r="AV204" s="15" t="s">
        <v>79</v>
      </c>
      <c r="AW204" s="15" t="s">
        <v>132</v>
      </c>
      <c r="AX204" s="15" t="s">
        <v>71</v>
      </c>
      <c r="AY204" s="220" t="s">
        <v>120</v>
      </c>
    </row>
    <row r="205" spans="1:65" s="13" customFormat="1" ht="10">
      <c r="B205" s="188"/>
      <c r="C205" s="189"/>
      <c r="D205" s="190" t="s">
        <v>130</v>
      </c>
      <c r="E205" s="191" t="s">
        <v>19</v>
      </c>
      <c r="F205" s="192" t="s">
        <v>286</v>
      </c>
      <c r="G205" s="189"/>
      <c r="H205" s="193">
        <v>7.9500000000000001E-2</v>
      </c>
      <c r="I205" s="194"/>
      <c r="J205" s="189"/>
      <c r="K205" s="189"/>
      <c r="L205" s="195"/>
      <c r="M205" s="196"/>
      <c r="N205" s="197"/>
      <c r="O205" s="197"/>
      <c r="P205" s="197"/>
      <c r="Q205" s="197"/>
      <c r="R205" s="197"/>
      <c r="S205" s="197"/>
      <c r="T205" s="198"/>
      <c r="AT205" s="199" t="s">
        <v>130</v>
      </c>
      <c r="AU205" s="199" t="s">
        <v>81</v>
      </c>
      <c r="AV205" s="13" t="s">
        <v>81</v>
      </c>
      <c r="AW205" s="13" t="s">
        <v>132</v>
      </c>
      <c r="AX205" s="13" t="s">
        <v>71</v>
      </c>
      <c r="AY205" s="199" t="s">
        <v>120</v>
      </c>
    </row>
    <row r="206" spans="1:65" s="14" customFormat="1" ht="10">
      <c r="B206" s="200"/>
      <c r="C206" s="201"/>
      <c r="D206" s="190" t="s">
        <v>130</v>
      </c>
      <c r="E206" s="202" t="s">
        <v>19</v>
      </c>
      <c r="F206" s="203" t="s">
        <v>133</v>
      </c>
      <c r="G206" s="201"/>
      <c r="H206" s="204">
        <v>7.9500000000000001E-2</v>
      </c>
      <c r="I206" s="205"/>
      <c r="J206" s="201"/>
      <c r="K206" s="201"/>
      <c r="L206" s="206"/>
      <c r="M206" s="207"/>
      <c r="N206" s="208"/>
      <c r="O206" s="208"/>
      <c r="P206" s="208"/>
      <c r="Q206" s="208"/>
      <c r="R206" s="208"/>
      <c r="S206" s="208"/>
      <c r="T206" s="209"/>
      <c r="AT206" s="210" t="s">
        <v>130</v>
      </c>
      <c r="AU206" s="210" t="s">
        <v>81</v>
      </c>
      <c r="AV206" s="14" t="s">
        <v>128</v>
      </c>
      <c r="AW206" s="14" t="s">
        <v>132</v>
      </c>
      <c r="AX206" s="14" t="s">
        <v>79</v>
      </c>
      <c r="AY206" s="210" t="s">
        <v>120</v>
      </c>
    </row>
    <row r="207" spans="1:65" s="2" customFormat="1" ht="44.25" customHeight="1">
      <c r="A207" s="36"/>
      <c r="B207" s="37"/>
      <c r="C207" s="175" t="s">
        <v>287</v>
      </c>
      <c r="D207" s="175" t="s">
        <v>123</v>
      </c>
      <c r="E207" s="176" t="s">
        <v>288</v>
      </c>
      <c r="F207" s="177" t="s">
        <v>289</v>
      </c>
      <c r="G207" s="178" t="s">
        <v>126</v>
      </c>
      <c r="H207" s="179">
        <v>4.8000000000000001E-2</v>
      </c>
      <c r="I207" s="180"/>
      <c r="J207" s="181">
        <f>ROUND(I207*H207,2)</f>
        <v>0</v>
      </c>
      <c r="K207" s="177" t="s">
        <v>127</v>
      </c>
      <c r="L207" s="41"/>
      <c r="M207" s="182" t="s">
        <v>19</v>
      </c>
      <c r="N207" s="183" t="s">
        <v>42</v>
      </c>
      <c r="O207" s="66"/>
      <c r="P207" s="184">
        <f>O207*H207</f>
        <v>0</v>
      </c>
      <c r="Q207" s="184">
        <v>0</v>
      </c>
      <c r="R207" s="184">
        <f>Q207*H207</f>
        <v>0</v>
      </c>
      <c r="S207" s="184">
        <v>0</v>
      </c>
      <c r="T207" s="185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6" t="s">
        <v>128</v>
      </c>
      <c r="AT207" s="186" t="s">
        <v>123</v>
      </c>
      <c r="AU207" s="186" t="s">
        <v>81</v>
      </c>
      <c r="AY207" s="19" t="s">
        <v>120</v>
      </c>
      <c r="BE207" s="187">
        <f>IF(N207="základní",J207,0)</f>
        <v>0</v>
      </c>
      <c r="BF207" s="187">
        <f>IF(N207="snížená",J207,0)</f>
        <v>0</v>
      </c>
      <c r="BG207" s="187">
        <f>IF(N207="zákl. přenesená",J207,0)</f>
        <v>0</v>
      </c>
      <c r="BH207" s="187">
        <f>IF(N207="sníž. přenesená",J207,0)</f>
        <v>0</v>
      </c>
      <c r="BI207" s="187">
        <f>IF(N207="nulová",J207,0)</f>
        <v>0</v>
      </c>
      <c r="BJ207" s="19" t="s">
        <v>79</v>
      </c>
      <c r="BK207" s="187">
        <f>ROUND(I207*H207,2)</f>
        <v>0</v>
      </c>
      <c r="BL207" s="19" t="s">
        <v>128</v>
      </c>
      <c r="BM207" s="186" t="s">
        <v>290</v>
      </c>
    </row>
    <row r="208" spans="1:65" s="13" customFormat="1" ht="10">
      <c r="B208" s="188"/>
      <c r="C208" s="189"/>
      <c r="D208" s="190" t="s">
        <v>130</v>
      </c>
      <c r="E208" s="191" t="s">
        <v>19</v>
      </c>
      <c r="F208" s="192" t="s">
        <v>291</v>
      </c>
      <c r="G208" s="189"/>
      <c r="H208" s="193">
        <v>2.647E-2</v>
      </c>
      <c r="I208" s="194"/>
      <c r="J208" s="189"/>
      <c r="K208" s="189"/>
      <c r="L208" s="195"/>
      <c r="M208" s="196"/>
      <c r="N208" s="197"/>
      <c r="O208" s="197"/>
      <c r="P208" s="197"/>
      <c r="Q208" s="197"/>
      <c r="R208" s="197"/>
      <c r="S208" s="197"/>
      <c r="T208" s="198"/>
      <c r="AT208" s="199" t="s">
        <v>130</v>
      </c>
      <c r="AU208" s="199" t="s">
        <v>81</v>
      </c>
      <c r="AV208" s="13" t="s">
        <v>81</v>
      </c>
      <c r="AW208" s="13" t="s">
        <v>132</v>
      </c>
      <c r="AX208" s="13" t="s">
        <v>71</v>
      </c>
      <c r="AY208" s="199" t="s">
        <v>120</v>
      </c>
    </row>
    <row r="209" spans="1:65" s="13" customFormat="1" ht="10">
      <c r="B209" s="188"/>
      <c r="C209" s="189"/>
      <c r="D209" s="190" t="s">
        <v>130</v>
      </c>
      <c r="E209" s="191" t="s">
        <v>19</v>
      </c>
      <c r="F209" s="192" t="s">
        <v>292</v>
      </c>
      <c r="G209" s="189"/>
      <c r="H209" s="193">
        <v>2.1999999999999999E-2</v>
      </c>
      <c r="I209" s="194"/>
      <c r="J209" s="189"/>
      <c r="K209" s="189"/>
      <c r="L209" s="195"/>
      <c r="M209" s="196"/>
      <c r="N209" s="197"/>
      <c r="O209" s="197"/>
      <c r="P209" s="197"/>
      <c r="Q209" s="197"/>
      <c r="R209" s="197"/>
      <c r="S209" s="197"/>
      <c r="T209" s="198"/>
      <c r="AT209" s="199" t="s">
        <v>130</v>
      </c>
      <c r="AU209" s="199" t="s">
        <v>81</v>
      </c>
      <c r="AV209" s="13" t="s">
        <v>81</v>
      </c>
      <c r="AW209" s="13" t="s">
        <v>132</v>
      </c>
      <c r="AX209" s="13" t="s">
        <v>71</v>
      </c>
      <c r="AY209" s="199" t="s">
        <v>120</v>
      </c>
    </row>
    <row r="210" spans="1:65" s="14" customFormat="1" ht="10">
      <c r="B210" s="200"/>
      <c r="C210" s="201"/>
      <c r="D210" s="190" t="s">
        <v>130</v>
      </c>
      <c r="E210" s="202" t="s">
        <v>19</v>
      </c>
      <c r="F210" s="203" t="s">
        <v>133</v>
      </c>
      <c r="G210" s="201"/>
      <c r="H210" s="204">
        <v>4.8469999999999999E-2</v>
      </c>
      <c r="I210" s="205"/>
      <c r="J210" s="201"/>
      <c r="K210" s="201"/>
      <c r="L210" s="206"/>
      <c r="M210" s="207"/>
      <c r="N210" s="208"/>
      <c r="O210" s="208"/>
      <c r="P210" s="208"/>
      <c r="Q210" s="208"/>
      <c r="R210" s="208"/>
      <c r="S210" s="208"/>
      <c r="T210" s="209"/>
      <c r="AT210" s="210" t="s">
        <v>130</v>
      </c>
      <c r="AU210" s="210" t="s">
        <v>81</v>
      </c>
      <c r="AV210" s="14" t="s">
        <v>128</v>
      </c>
      <c r="AW210" s="14" t="s">
        <v>132</v>
      </c>
      <c r="AX210" s="14" t="s">
        <v>79</v>
      </c>
      <c r="AY210" s="210" t="s">
        <v>120</v>
      </c>
    </row>
    <row r="211" spans="1:65" s="2" customFormat="1" ht="44.25" customHeight="1">
      <c r="A211" s="36"/>
      <c r="B211" s="37"/>
      <c r="C211" s="175" t="s">
        <v>293</v>
      </c>
      <c r="D211" s="175" t="s">
        <v>123</v>
      </c>
      <c r="E211" s="176" t="s">
        <v>294</v>
      </c>
      <c r="F211" s="177" t="s">
        <v>295</v>
      </c>
      <c r="G211" s="178" t="s">
        <v>126</v>
      </c>
      <c r="H211" s="179">
        <v>8.5000000000000006E-2</v>
      </c>
      <c r="I211" s="180"/>
      <c r="J211" s="181">
        <f>ROUND(I211*H211,2)</f>
        <v>0</v>
      </c>
      <c r="K211" s="177" t="s">
        <v>127</v>
      </c>
      <c r="L211" s="41"/>
      <c r="M211" s="182" t="s">
        <v>19</v>
      </c>
      <c r="N211" s="183" t="s">
        <v>42</v>
      </c>
      <c r="O211" s="66"/>
      <c r="P211" s="184">
        <f>O211*H211</f>
        <v>0</v>
      </c>
      <c r="Q211" s="184">
        <v>0</v>
      </c>
      <c r="R211" s="184">
        <f>Q211*H211</f>
        <v>0</v>
      </c>
      <c r="S211" s="184">
        <v>0</v>
      </c>
      <c r="T211" s="185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6" t="s">
        <v>128</v>
      </c>
      <c r="AT211" s="186" t="s">
        <v>123</v>
      </c>
      <c r="AU211" s="186" t="s">
        <v>81</v>
      </c>
      <c r="AY211" s="19" t="s">
        <v>120</v>
      </c>
      <c r="BE211" s="187">
        <f>IF(N211="základní",J211,0)</f>
        <v>0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19" t="s">
        <v>79</v>
      </c>
      <c r="BK211" s="187">
        <f>ROUND(I211*H211,2)</f>
        <v>0</v>
      </c>
      <c r="BL211" s="19" t="s">
        <v>128</v>
      </c>
      <c r="BM211" s="186" t="s">
        <v>296</v>
      </c>
    </row>
    <row r="212" spans="1:65" s="13" customFormat="1" ht="10">
      <c r="B212" s="188"/>
      <c r="C212" s="189"/>
      <c r="D212" s="190" t="s">
        <v>130</v>
      </c>
      <c r="E212" s="191" t="s">
        <v>19</v>
      </c>
      <c r="F212" s="192" t="s">
        <v>297</v>
      </c>
      <c r="G212" s="189"/>
      <c r="H212" s="193">
        <v>8.5000000000000006E-2</v>
      </c>
      <c r="I212" s="194"/>
      <c r="J212" s="189"/>
      <c r="K212" s="189"/>
      <c r="L212" s="195"/>
      <c r="M212" s="196"/>
      <c r="N212" s="197"/>
      <c r="O212" s="197"/>
      <c r="P212" s="197"/>
      <c r="Q212" s="197"/>
      <c r="R212" s="197"/>
      <c r="S212" s="197"/>
      <c r="T212" s="198"/>
      <c r="AT212" s="199" t="s">
        <v>130</v>
      </c>
      <c r="AU212" s="199" t="s">
        <v>81</v>
      </c>
      <c r="AV212" s="13" t="s">
        <v>81</v>
      </c>
      <c r="AW212" s="13" t="s">
        <v>132</v>
      </c>
      <c r="AX212" s="13" t="s">
        <v>71</v>
      </c>
      <c r="AY212" s="199" t="s">
        <v>120</v>
      </c>
    </row>
    <row r="213" spans="1:65" s="14" customFormat="1" ht="10">
      <c r="B213" s="200"/>
      <c r="C213" s="201"/>
      <c r="D213" s="190" t="s">
        <v>130</v>
      </c>
      <c r="E213" s="202" t="s">
        <v>19</v>
      </c>
      <c r="F213" s="203" t="s">
        <v>133</v>
      </c>
      <c r="G213" s="201"/>
      <c r="H213" s="204">
        <v>8.5000000000000006E-2</v>
      </c>
      <c r="I213" s="205"/>
      <c r="J213" s="201"/>
      <c r="K213" s="201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130</v>
      </c>
      <c r="AU213" s="210" t="s">
        <v>81</v>
      </c>
      <c r="AV213" s="14" t="s">
        <v>128</v>
      </c>
      <c r="AW213" s="14" t="s">
        <v>132</v>
      </c>
      <c r="AX213" s="14" t="s">
        <v>79</v>
      </c>
      <c r="AY213" s="210" t="s">
        <v>120</v>
      </c>
    </row>
    <row r="214" spans="1:65" s="2" customFormat="1" ht="16.5" customHeight="1">
      <c r="A214" s="36"/>
      <c r="B214" s="37"/>
      <c r="C214" s="232" t="s">
        <v>298</v>
      </c>
      <c r="D214" s="232" t="s">
        <v>186</v>
      </c>
      <c r="E214" s="233" t="s">
        <v>299</v>
      </c>
      <c r="F214" s="234" t="s">
        <v>300</v>
      </c>
      <c r="G214" s="235" t="s">
        <v>301</v>
      </c>
      <c r="H214" s="236">
        <v>456</v>
      </c>
      <c r="I214" s="237"/>
      <c r="J214" s="238">
        <f>ROUND(I214*H214,2)</f>
        <v>0</v>
      </c>
      <c r="K214" s="234" t="s">
        <v>127</v>
      </c>
      <c r="L214" s="239"/>
      <c r="M214" s="240" t="s">
        <v>19</v>
      </c>
      <c r="N214" s="241" t="s">
        <v>42</v>
      </c>
      <c r="O214" s="66"/>
      <c r="P214" s="184">
        <f>O214*H214</f>
        <v>0</v>
      </c>
      <c r="Q214" s="184">
        <v>6.003E-2</v>
      </c>
      <c r="R214" s="184">
        <f>Q214*H214</f>
        <v>27.37368</v>
      </c>
      <c r="S214" s="184">
        <v>0</v>
      </c>
      <c r="T214" s="185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6" t="s">
        <v>191</v>
      </c>
      <c r="AT214" s="186" t="s">
        <v>186</v>
      </c>
      <c r="AU214" s="186" t="s">
        <v>81</v>
      </c>
      <c r="AY214" s="19" t="s">
        <v>120</v>
      </c>
      <c r="BE214" s="187">
        <f>IF(N214="základní",J214,0)</f>
        <v>0</v>
      </c>
      <c r="BF214" s="187">
        <f>IF(N214="snížená",J214,0)</f>
        <v>0</v>
      </c>
      <c r="BG214" s="187">
        <f>IF(N214="zákl. přenesená",J214,0)</f>
        <v>0</v>
      </c>
      <c r="BH214" s="187">
        <f>IF(N214="sníž. přenesená",J214,0)</f>
        <v>0</v>
      </c>
      <c r="BI214" s="187">
        <f>IF(N214="nulová",J214,0)</f>
        <v>0</v>
      </c>
      <c r="BJ214" s="19" t="s">
        <v>79</v>
      </c>
      <c r="BK214" s="187">
        <f>ROUND(I214*H214,2)</f>
        <v>0</v>
      </c>
      <c r="BL214" s="19" t="s">
        <v>128</v>
      </c>
      <c r="BM214" s="186" t="s">
        <v>302</v>
      </c>
    </row>
    <row r="215" spans="1:65" s="13" customFormat="1" ht="10">
      <c r="B215" s="188"/>
      <c r="C215" s="189"/>
      <c r="D215" s="190" t="s">
        <v>130</v>
      </c>
      <c r="E215" s="191" t="s">
        <v>19</v>
      </c>
      <c r="F215" s="192" t="s">
        <v>303</v>
      </c>
      <c r="G215" s="189"/>
      <c r="H215" s="193">
        <v>159</v>
      </c>
      <c r="I215" s="194"/>
      <c r="J215" s="189"/>
      <c r="K215" s="189"/>
      <c r="L215" s="195"/>
      <c r="M215" s="196"/>
      <c r="N215" s="197"/>
      <c r="O215" s="197"/>
      <c r="P215" s="197"/>
      <c r="Q215" s="197"/>
      <c r="R215" s="197"/>
      <c r="S215" s="197"/>
      <c r="T215" s="198"/>
      <c r="AT215" s="199" t="s">
        <v>130</v>
      </c>
      <c r="AU215" s="199" t="s">
        <v>81</v>
      </c>
      <c r="AV215" s="13" t="s">
        <v>81</v>
      </c>
      <c r="AW215" s="13" t="s">
        <v>132</v>
      </c>
      <c r="AX215" s="13" t="s">
        <v>71</v>
      </c>
      <c r="AY215" s="199" t="s">
        <v>120</v>
      </c>
    </row>
    <row r="216" spans="1:65" s="13" customFormat="1" ht="10">
      <c r="B216" s="188"/>
      <c r="C216" s="189"/>
      <c r="D216" s="190" t="s">
        <v>130</v>
      </c>
      <c r="E216" s="191" t="s">
        <v>19</v>
      </c>
      <c r="F216" s="192" t="s">
        <v>304</v>
      </c>
      <c r="G216" s="189"/>
      <c r="H216" s="193">
        <v>212</v>
      </c>
      <c r="I216" s="194"/>
      <c r="J216" s="189"/>
      <c r="K216" s="189"/>
      <c r="L216" s="195"/>
      <c r="M216" s="196"/>
      <c r="N216" s="197"/>
      <c r="O216" s="197"/>
      <c r="P216" s="197"/>
      <c r="Q216" s="197"/>
      <c r="R216" s="197"/>
      <c r="S216" s="197"/>
      <c r="T216" s="198"/>
      <c r="AT216" s="199" t="s">
        <v>130</v>
      </c>
      <c r="AU216" s="199" t="s">
        <v>81</v>
      </c>
      <c r="AV216" s="13" t="s">
        <v>81</v>
      </c>
      <c r="AW216" s="13" t="s">
        <v>132</v>
      </c>
      <c r="AX216" s="13" t="s">
        <v>71</v>
      </c>
      <c r="AY216" s="199" t="s">
        <v>120</v>
      </c>
    </row>
    <row r="217" spans="1:65" s="13" customFormat="1" ht="10">
      <c r="B217" s="188"/>
      <c r="C217" s="189"/>
      <c r="D217" s="190" t="s">
        <v>130</v>
      </c>
      <c r="E217" s="191" t="s">
        <v>19</v>
      </c>
      <c r="F217" s="192" t="s">
        <v>305</v>
      </c>
      <c r="G217" s="189"/>
      <c r="H217" s="193">
        <v>32</v>
      </c>
      <c r="I217" s="194"/>
      <c r="J217" s="189"/>
      <c r="K217" s="189"/>
      <c r="L217" s="195"/>
      <c r="M217" s="196"/>
      <c r="N217" s="197"/>
      <c r="O217" s="197"/>
      <c r="P217" s="197"/>
      <c r="Q217" s="197"/>
      <c r="R217" s="197"/>
      <c r="S217" s="197"/>
      <c r="T217" s="198"/>
      <c r="AT217" s="199" t="s">
        <v>130</v>
      </c>
      <c r="AU217" s="199" t="s">
        <v>81</v>
      </c>
      <c r="AV217" s="13" t="s">
        <v>81</v>
      </c>
      <c r="AW217" s="13" t="s">
        <v>132</v>
      </c>
      <c r="AX217" s="13" t="s">
        <v>71</v>
      </c>
      <c r="AY217" s="199" t="s">
        <v>120</v>
      </c>
    </row>
    <row r="218" spans="1:65" s="13" customFormat="1" ht="10">
      <c r="B218" s="188"/>
      <c r="C218" s="189"/>
      <c r="D218" s="190" t="s">
        <v>130</v>
      </c>
      <c r="E218" s="191" t="s">
        <v>19</v>
      </c>
      <c r="F218" s="192" t="s">
        <v>306</v>
      </c>
      <c r="G218" s="189"/>
      <c r="H218" s="193">
        <v>53</v>
      </c>
      <c r="I218" s="194"/>
      <c r="J218" s="189"/>
      <c r="K218" s="189"/>
      <c r="L218" s="195"/>
      <c r="M218" s="196"/>
      <c r="N218" s="197"/>
      <c r="O218" s="197"/>
      <c r="P218" s="197"/>
      <c r="Q218" s="197"/>
      <c r="R218" s="197"/>
      <c r="S218" s="197"/>
      <c r="T218" s="198"/>
      <c r="AT218" s="199" t="s">
        <v>130</v>
      </c>
      <c r="AU218" s="199" t="s">
        <v>81</v>
      </c>
      <c r="AV218" s="13" t="s">
        <v>81</v>
      </c>
      <c r="AW218" s="13" t="s">
        <v>132</v>
      </c>
      <c r="AX218" s="13" t="s">
        <v>71</v>
      </c>
      <c r="AY218" s="199" t="s">
        <v>120</v>
      </c>
    </row>
    <row r="219" spans="1:65" s="14" customFormat="1" ht="10">
      <c r="B219" s="200"/>
      <c r="C219" s="201"/>
      <c r="D219" s="190" t="s">
        <v>130</v>
      </c>
      <c r="E219" s="202" t="s">
        <v>19</v>
      </c>
      <c r="F219" s="203" t="s">
        <v>133</v>
      </c>
      <c r="G219" s="201"/>
      <c r="H219" s="204">
        <v>456</v>
      </c>
      <c r="I219" s="205"/>
      <c r="J219" s="201"/>
      <c r="K219" s="201"/>
      <c r="L219" s="206"/>
      <c r="M219" s="207"/>
      <c r="N219" s="208"/>
      <c r="O219" s="208"/>
      <c r="P219" s="208"/>
      <c r="Q219" s="208"/>
      <c r="R219" s="208"/>
      <c r="S219" s="208"/>
      <c r="T219" s="209"/>
      <c r="AT219" s="210" t="s">
        <v>130</v>
      </c>
      <c r="AU219" s="210" t="s">
        <v>81</v>
      </c>
      <c r="AV219" s="14" t="s">
        <v>128</v>
      </c>
      <c r="AW219" s="14" t="s">
        <v>132</v>
      </c>
      <c r="AX219" s="14" t="s">
        <v>79</v>
      </c>
      <c r="AY219" s="210" t="s">
        <v>120</v>
      </c>
    </row>
    <row r="220" spans="1:65" s="2" customFormat="1" ht="16.5" customHeight="1">
      <c r="A220" s="36"/>
      <c r="B220" s="37"/>
      <c r="C220" s="232" t="s">
        <v>307</v>
      </c>
      <c r="D220" s="232" t="s">
        <v>186</v>
      </c>
      <c r="E220" s="233" t="s">
        <v>308</v>
      </c>
      <c r="F220" s="234" t="s">
        <v>309</v>
      </c>
      <c r="G220" s="235" t="s">
        <v>204</v>
      </c>
      <c r="H220" s="236">
        <v>130</v>
      </c>
      <c r="I220" s="237"/>
      <c r="J220" s="238">
        <f>ROUND(I220*H220,2)</f>
        <v>0</v>
      </c>
      <c r="K220" s="234" t="s">
        <v>127</v>
      </c>
      <c r="L220" s="239"/>
      <c r="M220" s="240" t="s">
        <v>19</v>
      </c>
      <c r="N220" s="241" t="s">
        <v>42</v>
      </c>
      <c r="O220" s="66"/>
      <c r="P220" s="184">
        <f>O220*H220</f>
        <v>0</v>
      </c>
      <c r="Q220" s="184">
        <v>0.32705000000000001</v>
      </c>
      <c r="R220" s="184">
        <f>Q220*H220</f>
        <v>42.516500000000001</v>
      </c>
      <c r="S220" s="184">
        <v>0</v>
      </c>
      <c r="T220" s="185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6" t="s">
        <v>191</v>
      </c>
      <c r="AT220" s="186" t="s">
        <v>186</v>
      </c>
      <c r="AU220" s="186" t="s">
        <v>81</v>
      </c>
      <c r="AY220" s="19" t="s">
        <v>120</v>
      </c>
      <c r="BE220" s="187">
        <f>IF(N220="základní",J220,0)</f>
        <v>0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19" t="s">
        <v>79</v>
      </c>
      <c r="BK220" s="187">
        <f>ROUND(I220*H220,2)</f>
        <v>0</v>
      </c>
      <c r="BL220" s="19" t="s">
        <v>128</v>
      </c>
      <c r="BM220" s="186" t="s">
        <v>310</v>
      </c>
    </row>
    <row r="221" spans="1:65" s="2" customFormat="1" ht="44.25" customHeight="1">
      <c r="A221" s="36"/>
      <c r="B221" s="37"/>
      <c r="C221" s="175" t="s">
        <v>311</v>
      </c>
      <c r="D221" s="175" t="s">
        <v>123</v>
      </c>
      <c r="E221" s="176" t="s">
        <v>312</v>
      </c>
      <c r="F221" s="177" t="s">
        <v>313</v>
      </c>
      <c r="G221" s="178" t="s">
        <v>126</v>
      </c>
      <c r="H221" s="179">
        <v>7.9000000000000001E-2</v>
      </c>
      <c r="I221" s="180"/>
      <c r="J221" s="181">
        <f>ROUND(I221*H221,2)</f>
        <v>0</v>
      </c>
      <c r="K221" s="177" t="s">
        <v>127</v>
      </c>
      <c r="L221" s="41"/>
      <c r="M221" s="182" t="s">
        <v>19</v>
      </c>
      <c r="N221" s="183" t="s">
        <v>42</v>
      </c>
      <c r="O221" s="66"/>
      <c r="P221" s="184">
        <f>O221*H221</f>
        <v>0</v>
      </c>
      <c r="Q221" s="184">
        <v>0</v>
      </c>
      <c r="R221" s="184">
        <f>Q221*H221</f>
        <v>0</v>
      </c>
      <c r="S221" s="184">
        <v>0</v>
      </c>
      <c r="T221" s="185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6" t="s">
        <v>128</v>
      </c>
      <c r="AT221" s="186" t="s">
        <v>123</v>
      </c>
      <c r="AU221" s="186" t="s">
        <v>81</v>
      </c>
      <c r="AY221" s="19" t="s">
        <v>120</v>
      </c>
      <c r="BE221" s="187">
        <f>IF(N221="základní",J221,0)</f>
        <v>0</v>
      </c>
      <c r="BF221" s="187">
        <f>IF(N221="snížená",J221,0)</f>
        <v>0</v>
      </c>
      <c r="BG221" s="187">
        <f>IF(N221="zákl. přenesená",J221,0)</f>
        <v>0</v>
      </c>
      <c r="BH221" s="187">
        <f>IF(N221="sníž. přenesená",J221,0)</f>
        <v>0</v>
      </c>
      <c r="BI221" s="187">
        <f>IF(N221="nulová",J221,0)</f>
        <v>0</v>
      </c>
      <c r="BJ221" s="19" t="s">
        <v>79</v>
      </c>
      <c r="BK221" s="187">
        <f>ROUND(I221*H221,2)</f>
        <v>0</v>
      </c>
      <c r="BL221" s="19" t="s">
        <v>128</v>
      </c>
      <c r="BM221" s="186" t="s">
        <v>314</v>
      </c>
    </row>
    <row r="222" spans="1:65" s="13" customFormat="1" ht="10">
      <c r="B222" s="188"/>
      <c r="C222" s="189"/>
      <c r="D222" s="190" t="s">
        <v>130</v>
      </c>
      <c r="E222" s="191" t="s">
        <v>19</v>
      </c>
      <c r="F222" s="192" t="s">
        <v>315</v>
      </c>
      <c r="G222" s="189"/>
      <c r="H222" s="193">
        <v>7.9000000000000001E-2</v>
      </c>
      <c r="I222" s="194"/>
      <c r="J222" s="189"/>
      <c r="K222" s="189"/>
      <c r="L222" s="195"/>
      <c r="M222" s="196"/>
      <c r="N222" s="197"/>
      <c r="O222" s="197"/>
      <c r="P222" s="197"/>
      <c r="Q222" s="197"/>
      <c r="R222" s="197"/>
      <c r="S222" s="197"/>
      <c r="T222" s="198"/>
      <c r="AT222" s="199" t="s">
        <v>130</v>
      </c>
      <c r="AU222" s="199" t="s">
        <v>81</v>
      </c>
      <c r="AV222" s="13" t="s">
        <v>81</v>
      </c>
      <c r="AW222" s="13" t="s">
        <v>132</v>
      </c>
      <c r="AX222" s="13" t="s">
        <v>71</v>
      </c>
      <c r="AY222" s="199" t="s">
        <v>120</v>
      </c>
    </row>
    <row r="223" spans="1:65" s="14" customFormat="1" ht="10">
      <c r="B223" s="200"/>
      <c r="C223" s="201"/>
      <c r="D223" s="190" t="s">
        <v>130</v>
      </c>
      <c r="E223" s="202" t="s">
        <v>19</v>
      </c>
      <c r="F223" s="203" t="s">
        <v>133</v>
      </c>
      <c r="G223" s="201"/>
      <c r="H223" s="204">
        <v>7.9000000000000001E-2</v>
      </c>
      <c r="I223" s="205"/>
      <c r="J223" s="201"/>
      <c r="K223" s="201"/>
      <c r="L223" s="206"/>
      <c r="M223" s="207"/>
      <c r="N223" s="208"/>
      <c r="O223" s="208"/>
      <c r="P223" s="208"/>
      <c r="Q223" s="208"/>
      <c r="R223" s="208"/>
      <c r="S223" s="208"/>
      <c r="T223" s="209"/>
      <c r="AT223" s="210" t="s">
        <v>130</v>
      </c>
      <c r="AU223" s="210" t="s">
        <v>81</v>
      </c>
      <c r="AV223" s="14" t="s">
        <v>128</v>
      </c>
      <c r="AW223" s="14" t="s">
        <v>132</v>
      </c>
      <c r="AX223" s="14" t="s">
        <v>79</v>
      </c>
      <c r="AY223" s="210" t="s">
        <v>120</v>
      </c>
    </row>
    <row r="224" spans="1:65" s="2" customFormat="1" ht="55.5" customHeight="1">
      <c r="A224" s="36"/>
      <c r="B224" s="37"/>
      <c r="C224" s="175" t="s">
        <v>316</v>
      </c>
      <c r="D224" s="175" t="s">
        <v>123</v>
      </c>
      <c r="E224" s="176" t="s">
        <v>317</v>
      </c>
      <c r="F224" s="177" t="s">
        <v>318</v>
      </c>
      <c r="G224" s="178" t="s">
        <v>301</v>
      </c>
      <c r="H224" s="179">
        <v>16</v>
      </c>
      <c r="I224" s="180"/>
      <c r="J224" s="181">
        <f>ROUND(I224*H224,2)</f>
        <v>0</v>
      </c>
      <c r="K224" s="177" t="s">
        <v>127</v>
      </c>
      <c r="L224" s="41"/>
      <c r="M224" s="182" t="s">
        <v>19</v>
      </c>
      <c r="N224" s="183" t="s">
        <v>42</v>
      </c>
      <c r="O224" s="66"/>
      <c r="P224" s="184">
        <f>O224*H224</f>
        <v>0</v>
      </c>
      <c r="Q224" s="184">
        <v>0</v>
      </c>
      <c r="R224" s="184">
        <f>Q224*H224</f>
        <v>0</v>
      </c>
      <c r="S224" s="184">
        <v>0</v>
      </c>
      <c r="T224" s="185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6" t="s">
        <v>128</v>
      </c>
      <c r="AT224" s="186" t="s">
        <v>123</v>
      </c>
      <c r="AU224" s="186" t="s">
        <v>81</v>
      </c>
      <c r="AY224" s="19" t="s">
        <v>120</v>
      </c>
      <c r="BE224" s="187">
        <f>IF(N224="základní",J224,0)</f>
        <v>0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19" t="s">
        <v>79</v>
      </c>
      <c r="BK224" s="187">
        <f>ROUND(I224*H224,2)</f>
        <v>0</v>
      </c>
      <c r="BL224" s="19" t="s">
        <v>128</v>
      </c>
      <c r="BM224" s="186" t="s">
        <v>319</v>
      </c>
    </row>
    <row r="225" spans="1:65" s="15" customFormat="1" ht="10">
      <c r="B225" s="211"/>
      <c r="C225" s="212"/>
      <c r="D225" s="190" t="s">
        <v>130</v>
      </c>
      <c r="E225" s="213" t="s">
        <v>19</v>
      </c>
      <c r="F225" s="214" t="s">
        <v>320</v>
      </c>
      <c r="G225" s="212"/>
      <c r="H225" s="213" t="s">
        <v>19</v>
      </c>
      <c r="I225" s="215"/>
      <c r="J225" s="212"/>
      <c r="K225" s="212"/>
      <c r="L225" s="216"/>
      <c r="M225" s="217"/>
      <c r="N225" s="218"/>
      <c r="O225" s="218"/>
      <c r="P225" s="218"/>
      <c r="Q225" s="218"/>
      <c r="R225" s="218"/>
      <c r="S225" s="218"/>
      <c r="T225" s="219"/>
      <c r="AT225" s="220" t="s">
        <v>130</v>
      </c>
      <c r="AU225" s="220" t="s">
        <v>81</v>
      </c>
      <c r="AV225" s="15" t="s">
        <v>79</v>
      </c>
      <c r="AW225" s="15" t="s">
        <v>132</v>
      </c>
      <c r="AX225" s="15" t="s">
        <v>71</v>
      </c>
      <c r="AY225" s="220" t="s">
        <v>120</v>
      </c>
    </row>
    <row r="226" spans="1:65" s="13" customFormat="1" ht="10">
      <c r="B226" s="188"/>
      <c r="C226" s="189"/>
      <c r="D226" s="190" t="s">
        <v>130</v>
      </c>
      <c r="E226" s="191" t="s">
        <v>19</v>
      </c>
      <c r="F226" s="192" t="s">
        <v>321</v>
      </c>
      <c r="G226" s="189"/>
      <c r="H226" s="193">
        <v>15.999999999998238</v>
      </c>
      <c r="I226" s="194"/>
      <c r="J226" s="189"/>
      <c r="K226" s="189"/>
      <c r="L226" s="195"/>
      <c r="M226" s="196"/>
      <c r="N226" s="197"/>
      <c r="O226" s="197"/>
      <c r="P226" s="197"/>
      <c r="Q226" s="197"/>
      <c r="R226" s="197"/>
      <c r="S226" s="197"/>
      <c r="T226" s="198"/>
      <c r="AT226" s="199" t="s">
        <v>130</v>
      </c>
      <c r="AU226" s="199" t="s">
        <v>81</v>
      </c>
      <c r="AV226" s="13" t="s">
        <v>81</v>
      </c>
      <c r="AW226" s="13" t="s">
        <v>132</v>
      </c>
      <c r="AX226" s="13" t="s">
        <v>71</v>
      </c>
      <c r="AY226" s="199" t="s">
        <v>120</v>
      </c>
    </row>
    <row r="227" spans="1:65" s="14" customFormat="1" ht="10">
      <c r="B227" s="200"/>
      <c r="C227" s="201"/>
      <c r="D227" s="190" t="s">
        <v>130</v>
      </c>
      <c r="E227" s="202" t="s">
        <v>19</v>
      </c>
      <c r="F227" s="203" t="s">
        <v>133</v>
      </c>
      <c r="G227" s="201"/>
      <c r="H227" s="204">
        <v>15.999999999998238</v>
      </c>
      <c r="I227" s="205"/>
      <c r="J227" s="201"/>
      <c r="K227" s="201"/>
      <c r="L227" s="206"/>
      <c r="M227" s="207"/>
      <c r="N227" s="208"/>
      <c r="O227" s="208"/>
      <c r="P227" s="208"/>
      <c r="Q227" s="208"/>
      <c r="R227" s="208"/>
      <c r="S227" s="208"/>
      <c r="T227" s="209"/>
      <c r="AT227" s="210" t="s">
        <v>130</v>
      </c>
      <c r="AU227" s="210" t="s">
        <v>81</v>
      </c>
      <c r="AV227" s="14" t="s">
        <v>128</v>
      </c>
      <c r="AW227" s="14" t="s">
        <v>132</v>
      </c>
      <c r="AX227" s="14" t="s">
        <v>79</v>
      </c>
      <c r="AY227" s="210" t="s">
        <v>120</v>
      </c>
    </row>
    <row r="228" spans="1:65" s="2" customFormat="1" ht="24.15" customHeight="1">
      <c r="A228" s="36"/>
      <c r="B228" s="37"/>
      <c r="C228" s="175" t="s">
        <v>322</v>
      </c>
      <c r="D228" s="175" t="s">
        <v>123</v>
      </c>
      <c r="E228" s="176" t="s">
        <v>323</v>
      </c>
      <c r="F228" s="177" t="s">
        <v>324</v>
      </c>
      <c r="G228" s="178" t="s">
        <v>204</v>
      </c>
      <c r="H228" s="179">
        <v>4</v>
      </c>
      <c r="I228" s="180"/>
      <c r="J228" s="181">
        <f>ROUND(I228*H228,2)</f>
        <v>0</v>
      </c>
      <c r="K228" s="177" t="s">
        <v>127</v>
      </c>
      <c r="L228" s="41"/>
      <c r="M228" s="182" t="s">
        <v>19</v>
      </c>
      <c r="N228" s="183" t="s">
        <v>42</v>
      </c>
      <c r="O228" s="66"/>
      <c r="P228" s="184">
        <f>O228*H228</f>
        <v>0</v>
      </c>
      <c r="Q228" s="184">
        <v>0</v>
      </c>
      <c r="R228" s="184">
        <f>Q228*H228</f>
        <v>0</v>
      </c>
      <c r="S228" s="184">
        <v>0</v>
      </c>
      <c r="T228" s="185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6" t="s">
        <v>128</v>
      </c>
      <c r="AT228" s="186" t="s">
        <v>123</v>
      </c>
      <c r="AU228" s="186" t="s">
        <v>81</v>
      </c>
      <c r="AY228" s="19" t="s">
        <v>120</v>
      </c>
      <c r="BE228" s="187">
        <f>IF(N228="základní",J228,0)</f>
        <v>0</v>
      </c>
      <c r="BF228" s="187">
        <f>IF(N228="snížená",J228,0)</f>
        <v>0</v>
      </c>
      <c r="BG228" s="187">
        <f>IF(N228="zákl. přenesená",J228,0)</f>
        <v>0</v>
      </c>
      <c r="BH228" s="187">
        <f>IF(N228="sníž. přenesená",J228,0)</f>
        <v>0</v>
      </c>
      <c r="BI228" s="187">
        <f>IF(N228="nulová",J228,0)</f>
        <v>0</v>
      </c>
      <c r="BJ228" s="19" t="s">
        <v>79</v>
      </c>
      <c r="BK228" s="187">
        <f>ROUND(I228*H228,2)</f>
        <v>0</v>
      </c>
      <c r="BL228" s="19" t="s">
        <v>128</v>
      </c>
      <c r="BM228" s="186" t="s">
        <v>325</v>
      </c>
    </row>
    <row r="229" spans="1:65" s="13" customFormat="1" ht="10">
      <c r="B229" s="188"/>
      <c r="C229" s="189"/>
      <c r="D229" s="190" t="s">
        <v>130</v>
      </c>
      <c r="E229" s="191" t="s">
        <v>19</v>
      </c>
      <c r="F229" s="192" t="s">
        <v>326</v>
      </c>
      <c r="G229" s="189"/>
      <c r="H229" s="193">
        <v>4</v>
      </c>
      <c r="I229" s="194"/>
      <c r="J229" s="189"/>
      <c r="K229" s="189"/>
      <c r="L229" s="195"/>
      <c r="M229" s="196"/>
      <c r="N229" s="197"/>
      <c r="O229" s="197"/>
      <c r="P229" s="197"/>
      <c r="Q229" s="197"/>
      <c r="R229" s="197"/>
      <c r="S229" s="197"/>
      <c r="T229" s="198"/>
      <c r="AT229" s="199" t="s">
        <v>130</v>
      </c>
      <c r="AU229" s="199" t="s">
        <v>81</v>
      </c>
      <c r="AV229" s="13" t="s">
        <v>81</v>
      </c>
      <c r="AW229" s="13" t="s">
        <v>132</v>
      </c>
      <c r="AX229" s="13" t="s">
        <v>79</v>
      </c>
      <c r="AY229" s="199" t="s">
        <v>120</v>
      </c>
    </row>
    <row r="230" spans="1:65" s="2" customFormat="1" ht="24.15" customHeight="1">
      <c r="A230" s="36"/>
      <c r="B230" s="37"/>
      <c r="C230" s="175" t="s">
        <v>327</v>
      </c>
      <c r="D230" s="175" t="s">
        <v>123</v>
      </c>
      <c r="E230" s="176" t="s">
        <v>328</v>
      </c>
      <c r="F230" s="177" t="s">
        <v>329</v>
      </c>
      <c r="G230" s="178" t="s">
        <v>204</v>
      </c>
      <c r="H230" s="179">
        <v>10</v>
      </c>
      <c r="I230" s="180"/>
      <c r="J230" s="181">
        <f>ROUND(I230*H230,2)</f>
        <v>0</v>
      </c>
      <c r="K230" s="177" t="s">
        <v>127</v>
      </c>
      <c r="L230" s="41"/>
      <c r="M230" s="182" t="s">
        <v>19</v>
      </c>
      <c r="N230" s="183" t="s">
        <v>42</v>
      </c>
      <c r="O230" s="66"/>
      <c r="P230" s="184">
        <f>O230*H230</f>
        <v>0</v>
      </c>
      <c r="Q230" s="184">
        <v>0</v>
      </c>
      <c r="R230" s="184">
        <f>Q230*H230</f>
        <v>0</v>
      </c>
      <c r="S230" s="184">
        <v>0</v>
      </c>
      <c r="T230" s="185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6" t="s">
        <v>128</v>
      </c>
      <c r="AT230" s="186" t="s">
        <v>123</v>
      </c>
      <c r="AU230" s="186" t="s">
        <v>81</v>
      </c>
      <c r="AY230" s="19" t="s">
        <v>120</v>
      </c>
      <c r="BE230" s="187">
        <f>IF(N230="základní",J230,0)</f>
        <v>0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19" t="s">
        <v>79</v>
      </c>
      <c r="BK230" s="187">
        <f>ROUND(I230*H230,2)</f>
        <v>0</v>
      </c>
      <c r="BL230" s="19" t="s">
        <v>128</v>
      </c>
      <c r="BM230" s="186" t="s">
        <v>330</v>
      </c>
    </row>
    <row r="231" spans="1:65" s="13" customFormat="1" ht="10">
      <c r="B231" s="188"/>
      <c r="C231" s="189"/>
      <c r="D231" s="190" t="s">
        <v>130</v>
      </c>
      <c r="E231" s="191" t="s">
        <v>19</v>
      </c>
      <c r="F231" s="192" t="s">
        <v>331</v>
      </c>
      <c r="G231" s="189"/>
      <c r="H231" s="193">
        <v>10</v>
      </c>
      <c r="I231" s="194"/>
      <c r="J231" s="189"/>
      <c r="K231" s="189"/>
      <c r="L231" s="195"/>
      <c r="M231" s="196"/>
      <c r="N231" s="197"/>
      <c r="O231" s="197"/>
      <c r="P231" s="197"/>
      <c r="Q231" s="197"/>
      <c r="R231" s="197"/>
      <c r="S231" s="197"/>
      <c r="T231" s="198"/>
      <c r="AT231" s="199" t="s">
        <v>130</v>
      </c>
      <c r="AU231" s="199" t="s">
        <v>81</v>
      </c>
      <c r="AV231" s="13" t="s">
        <v>81</v>
      </c>
      <c r="AW231" s="13" t="s">
        <v>132</v>
      </c>
      <c r="AX231" s="13" t="s">
        <v>79</v>
      </c>
      <c r="AY231" s="199" t="s">
        <v>120</v>
      </c>
    </row>
    <row r="232" spans="1:65" s="2" customFormat="1" ht="24.15" customHeight="1">
      <c r="A232" s="36"/>
      <c r="B232" s="37"/>
      <c r="C232" s="175" t="s">
        <v>332</v>
      </c>
      <c r="D232" s="175" t="s">
        <v>123</v>
      </c>
      <c r="E232" s="176" t="s">
        <v>333</v>
      </c>
      <c r="F232" s="177" t="s">
        <v>334</v>
      </c>
      <c r="G232" s="178" t="s">
        <v>204</v>
      </c>
      <c r="H232" s="179">
        <v>8</v>
      </c>
      <c r="I232" s="180"/>
      <c r="J232" s="181">
        <f>ROUND(I232*H232,2)</f>
        <v>0</v>
      </c>
      <c r="K232" s="177" t="s">
        <v>127</v>
      </c>
      <c r="L232" s="41"/>
      <c r="M232" s="182" t="s">
        <v>19</v>
      </c>
      <c r="N232" s="183" t="s">
        <v>42</v>
      </c>
      <c r="O232" s="66"/>
      <c r="P232" s="184">
        <f>O232*H232</f>
        <v>0</v>
      </c>
      <c r="Q232" s="184">
        <v>0</v>
      </c>
      <c r="R232" s="184">
        <f>Q232*H232</f>
        <v>0</v>
      </c>
      <c r="S232" s="184">
        <v>0</v>
      </c>
      <c r="T232" s="185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6" t="s">
        <v>128</v>
      </c>
      <c r="AT232" s="186" t="s">
        <v>123</v>
      </c>
      <c r="AU232" s="186" t="s">
        <v>81</v>
      </c>
      <c r="AY232" s="19" t="s">
        <v>120</v>
      </c>
      <c r="BE232" s="187">
        <f>IF(N232="základní",J232,0)</f>
        <v>0</v>
      </c>
      <c r="BF232" s="187">
        <f>IF(N232="snížená",J232,0)</f>
        <v>0</v>
      </c>
      <c r="BG232" s="187">
        <f>IF(N232="zákl. přenesená",J232,0)</f>
        <v>0</v>
      </c>
      <c r="BH232" s="187">
        <f>IF(N232="sníž. přenesená",J232,0)</f>
        <v>0</v>
      </c>
      <c r="BI232" s="187">
        <f>IF(N232="nulová",J232,0)</f>
        <v>0</v>
      </c>
      <c r="BJ232" s="19" t="s">
        <v>79</v>
      </c>
      <c r="BK232" s="187">
        <f>ROUND(I232*H232,2)</f>
        <v>0</v>
      </c>
      <c r="BL232" s="19" t="s">
        <v>128</v>
      </c>
      <c r="BM232" s="186" t="s">
        <v>335</v>
      </c>
    </row>
    <row r="233" spans="1:65" s="13" customFormat="1" ht="10">
      <c r="B233" s="188"/>
      <c r="C233" s="189"/>
      <c r="D233" s="190" t="s">
        <v>130</v>
      </c>
      <c r="E233" s="191" t="s">
        <v>19</v>
      </c>
      <c r="F233" s="192" t="s">
        <v>336</v>
      </c>
      <c r="G233" s="189"/>
      <c r="H233" s="193">
        <v>8</v>
      </c>
      <c r="I233" s="194"/>
      <c r="J233" s="189"/>
      <c r="K233" s="189"/>
      <c r="L233" s="195"/>
      <c r="M233" s="196"/>
      <c r="N233" s="197"/>
      <c r="O233" s="197"/>
      <c r="P233" s="197"/>
      <c r="Q233" s="197"/>
      <c r="R233" s="197"/>
      <c r="S233" s="197"/>
      <c r="T233" s="198"/>
      <c r="AT233" s="199" t="s">
        <v>130</v>
      </c>
      <c r="AU233" s="199" t="s">
        <v>81</v>
      </c>
      <c r="AV233" s="13" t="s">
        <v>81</v>
      </c>
      <c r="AW233" s="13" t="s">
        <v>132</v>
      </c>
      <c r="AX233" s="13" t="s">
        <v>79</v>
      </c>
      <c r="AY233" s="199" t="s">
        <v>120</v>
      </c>
    </row>
    <row r="234" spans="1:65" s="2" customFormat="1" ht="66.75" customHeight="1">
      <c r="A234" s="36"/>
      <c r="B234" s="37"/>
      <c r="C234" s="175" t="s">
        <v>337</v>
      </c>
      <c r="D234" s="175" t="s">
        <v>123</v>
      </c>
      <c r="E234" s="176" t="s">
        <v>338</v>
      </c>
      <c r="F234" s="177" t="s">
        <v>339</v>
      </c>
      <c r="G234" s="178" t="s">
        <v>126</v>
      </c>
      <c r="H234" s="179">
        <v>1.044</v>
      </c>
      <c r="I234" s="180"/>
      <c r="J234" s="181">
        <f>ROUND(I234*H234,2)</f>
        <v>0</v>
      </c>
      <c r="K234" s="177" t="s">
        <v>127</v>
      </c>
      <c r="L234" s="41"/>
      <c r="M234" s="182" t="s">
        <v>19</v>
      </c>
      <c r="N234" s="183" t="s">
        <v>42</v>
      </c>
      <c r="O234" s="66"/>
      <c r="P234" s="184">
        <f>O234*H234</f>
        <v>0</v>
      </c>
      <c r="Q234" s="184">
        <v>0</v>
      </c>
      <c r="R234" s="184">
        <f>Q234*H234</f>
        <v>0</v>
      </c>
      <c r="S234" s="184">
        <v>0</v>
      </c>
      <c r="T234" s="185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6" t="s">
        <v>128</v>
      </c>
      <c r="AT234" s="186" t="s">
        <v>123</v>
      </c>
      <c r="AU234" s="186" t="s">
        <v>81</v>
      </c>
      <c r="AY234" s="19" t="s">
        <v>120</v>
      </c>
      <c r="BE234" s="187">
        <f>IF(N234="základní",J234,0)</f>
        <v>0</v>
      </c>
      <c r="BF234" s="187">
        <f>IF(N234="snížená",J234,0)</f>
        <v>0</v>
      </c>
      <c r="BG234" s="187">
        <f>IF(N234="zákl. přenesená",J234,0)</f>
        <v>0</v>
      </c>
      <c r="BH234" s="187">
        <f>IF(N234="sníž. přenesená",J234,0)</f>
        <v>0</v>
      </c>
      <c r="BI234" s="187">
        <f>IF(N234="nulová",J234,0)</f>
        <v>0</v>
      </c>
      <c r="BJ234" s="19" t="s">
        <v>79</v>
      </c>
      <c r="BK234" s="187">
        <f>ROUND(I234*H234,2)</f>
        <v>0</v>
      </c>
      <c r="BL234" s="19" t="s">
        <v>128</v>
      </c>
      <c r="BM234" s="186" t="s">
        <v>340</v>
      </c>
    </row>
    <row r="235" spans="1:65" s="15" customFormat="1" ht="10">
      <c r="B235" s="211"/>
      <c r="C235" s="212"/>
      <c r="D235" s="190" t="s">
        <v>130</v>
      </c>
      <c r="E235" s="213" t="s">
        <v>19</v>
      </c>
      <c r="F235" s="214" t="s">
        <v>341</v>
      </c>
      <c r="G235" s="212"/>
      <c r="H235" s="213" t="s">
        <v>19</v>
      </c>
      <c r="I235" s="215"/>
      <c r="J235" s="212"/>
      <c r="K235" s="212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130</v>
      </c>
      <c r="AU235" s="220" t="s">
        <v>81</v>
      </c>
      <c r="AV235" s="15" t="s">
        <v>79</v>
      </c>
      <c r="AW235" s="15" t="s">
        <v>132</v>
      </c>
      <c r="AX235" s="15" t="s">
        <v>71</v>
      </c>
      <c r="AY235" s="220" t="s">
        <v>120</v>
      </c>
    </row>
    <row r="236" spans="1:65" s="13" customFormat="1" ht="10">
      <c r="B236" s="188"/>
      <c r="C236" s="189"/>
      <c r="D236" s="190" t="s">
        <v>130</v>
      </c>
      <c r="E236" s="191" t="s">
        <v>19</v>
      </c>
      <c r="F236" s="192" t="s">
        <v>342</v>
      </c>
      <c r="G236" s="189"/>
      <c r="H236" s="193">
        <v>-2.6469999999996219E-2</v>
      </c>
      <c r="I236" s="194"/>
      <c r="J236" s="189"/>
      <c r="K236" s="189"/>
      <c r="L236" s="195"/>
      <c r="M236" s="196"/>
      <c r="N236" s="197"/>
      <c r="O236" s="197"/>
      <c r="P236" s="197"/>
      <c r="Q236" s="197"/>
      <c r="R236" s="197"/>
      <c r="S236" s="197"/>
      <c r="T236" s="198"/>
      <c r="AT236" s="199" t="s">
        <v>130</v>
      </c>
      <c r="AU236" s="199" t="s">
        <v>81</v>
      </c>
      <c r="AV236" s="13" t="s">
        <v>81</v>
      </c>
      <c r="AW236" s="13" t="s">
        <v>132</v>
      </c>
      <c r="AX236" s="13" t="s">
        <v>71</v>
      </c>
      <c r="AY236" s="199" t="s">
        <v>120</v>
      </c>
    </row>
    <row r="237" spans="1:65" s="13" customFormat="1" ht="10">
      <c r="B237" s="188"/>
      <c r="C237" s="189"/>
      <c r="D237" s="190" t="s">
        <v>130</v>
      </c>
      <c r="E237" s="191" t="s">
        <v>19</v>
      </c>
      <c r="F237" s="192" t="s">
        <v>343</v>
      </c>
      <c r="G237" s="189"/>
      <c r="H237" s="193">
        <v>1.0700000000000003</v>
      </c>
      <c r="I237" s="194"/>
      <c r="J237" s="189"/>
      <c r="K237" s="189"/>
      <c r="L237" s="195"/>
      <c r="M237" s="196"/>
      <c r="N237" s="197"/>
      <c r="O237" s="197"/>
      <c r="P237" s="197"/>
      <c r="Q237" s="197"/>
      <c r="R237" s="197"/>
      <c r="S237" s="197"/>
      <c r="T237" s="198"/>
      <c r="AT237" s="199" t="s">
        <v>130</v>
      </c>
      <c r="AU237" s="199" t="s">
        <v>81</v>
      </c>
      <c r="AV237" s="13" t="s">
        <v>81</v>
      </c>
      <c r="AW237" s="13" t="s">
        <v>132</v>
      </c>
      <c r="AX237" s="13" t="s">
        <v>71</v>
      </c>
      <c r="AY237" s="199" t="s">
        <v>120</v>
      </c>
    </row>
    <row r="238" spans="1:65" s="14" customFormat="1" ht="10">
      <c r="B238" s="200"/>
      <c r="C238" s="201"/>
      <c r="D238" s="190" t="s">
        <v>130</v>
      </c>
      <c r="E238" s="202" t="s">
        <v>19</v>
      </c>
      <c r="F238" s="203" t="s">
        <v>133</v>
      </c>
      <c r="G238" s="201"/>
      <c r="H238" s="204">
        <v>1.0435300000000041</v>
      </c>
      <c r="I238" s="205"/>
      <c r="J238" s="201"/>
      <c r="K238" s="201"/>
      <c r="L238" s="206"/>
      <c r="M238" s="207"/>
      <c r="N238" s="208"/>
      <c r="O238" s="208"/>
      <c r="P238" s="208"/>
      <c r="Q238" s="208"/>
      <c r="R238" s="208"/>
      <c r="S238" s="208"/>
      <c r="T238" s="209"/>
      <c r="AT238" s="210" t="s">
        <v>130</v>
      </c>
      <c r="AU238" s="210" t="s">
        <v>81</v>
      </c>
      <c r="AV238" s="14" t="s">
        <v>128</v>
      </c>
      <c r="AW238" s="14" t="s">
        <v>132</v>
      </c>
      <c r="AX238" s="14" t="s">
        <v>79</v>
      </c>
      <c r="AY238" s="210" t="s">
        <v>120</v>
      </c>
    </row>
    <row r="239" spans="1:65" s="2" customFormat="1" ht="66.75" customHeight="1">
      <c r="A239" s="36"/>
      <c r="B239" s="37"/>
      <c r="C239" s="175" t="s">
        <v>344</v>
      </c>
      <c r="D239" s="175" t="s">
        <v>123</v>
      </c>
      <c r="E239" s="176" t="s">
        <v>345</v>
      </c>
      <c r="F239" s="177" t="s">
        <v>346</v>
      </c>
      <c r="G239" s="178" t="s">
        <v>126</v>
      </c>
      <c r="H239" s="179">
        <v>1.2849999999999999</v>
      </c>
      <c r="I239" s="180"/>
      <c r="J239" s="181">
        <f>ROUND(I239*H239,2)</f>
        <v>0</v>
      </c>
      <c r="K239" s="177" t="s">
        <v>127</v>
      </c>
      <c r="L239" s="41"/>
      <c r="M239" s="182" t="s">
        <v>19</v>
      </c>
      <c r="N239" s="183" t="s">
        <v>42</v>
      </c>
      <c r="O239" s="66"/>
      <c r="P239" s="184">
        <f>O239*H239</f>
        <v>0</v>
      </c>
      <c r="Q239" s="184">
        <v>0</v>
      </c>
      <c r="R239" s="184">
        <f>Q239*H239</f>
        <v>0</v>
      </c>
      <c r="S239" s="184">
        <v>0</v>
      </c>
      <c r="T239" s="185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6" t="s">
        <v>128</v>
      </c>
      <c r="AT239" s="186" t="s">
        <v>123</v>
      </c>
      <c r="AU239" s="186" t="s">
        <v>81</v>
      </c>
      <c r="AY239" s="19" t="s">
        <v>120</v>
      </c>
      <c r="BE239" s="187">
        <f>IF(N239="základní",J239,0)</f>
        <v>0</v>
      </c>
      <c r="BF239" s="187">
        <f>IF(N239="snížená",J239,0)</f>
        <v>0</v>
      </c>
      <c r="BG239" s="187">
        <f>IF(N239="zákl. přenesená",J239,0)</f>
        <v>0</v>
      </c>
      <c r="BH239" s="187">
        <f>IF(N239="sníž. přenesená",J239,0)</f>
        <v>0</v>
      </c>
      <c r="BI239" s="187">
        <f>IF(N239="nulová",J239,0)</f>
        <v>0</v>
      </c>
      <c r="BJ239" s="19" t="s">
        <v>79</v>
      </c>
      <c r="BK239" s="187">
        <f>ROUND(I239*H239,2)</f>
        <v>0</v>
      </c>
      <c r="BL239" s="19" t="s">
        <v>128</v>
      </c>
      <c r="BM239" s="186" t="s">
        <v>347</v>
      </c>
    </row>
    <row r="240" spans="1:65" s="15" customFormat="1" ht="10">
      <c r="B240" s="211"/>
      <c r="C240" s="212"/>
      <c r="D240" s="190" t="s">
        <v>130</v>
      </c>
      <c r="E240" s="213" t="s">
        <v>19</v>
      </c>
      <c r="F240" s="214" t="s">
        <v>348</v>
      </c>
      <c r="G240" s="212"/>
      <c r="H240" s="213" t="s">
        <v>19</v>
      </c>
      <c r="I240" s="215"/>
      <c r="J240" s="212"/>
      <c r="K240" s="212"/>
      <c r="L240" s="216"/>
      <c r="M240" s="217"/>
      <c r="N240" s="218"/>
      <c r="O240" s="218"/>
      <c r="P240" s="218"/>
      <c r="Q240" s="218"/>
      <c r="R240" s="218"/>
      <c r="S240" s="218"/>
      <c r="T240" s="219"/>
      <c r="AT240" s="220" t="s">
        <v>130</v>
      </c>
      <c r="AU240" s="220" t="s">
        <v>81</v>
      </c>
      <c r="AV240" s="15" t="s">
        <v>79</v>
      </c>
      <c r="AW240" s="15" t="s">
        <v>132</v>
      </c>
      <c r="AX240" s="15" t="s">
        <v>71</v>
      </c>
      <c r="AY240" s="220" t="s">
        <v>120</v>
      </c>
    </row>
    <row r="241" spans="1:65" s="13" customFormat="1" ht="10">
      <c r="B241" s="188"/>
      <c r="C241" s="189"/>
      <c r="D241" s="190" t="s">
        <v>130</v>
      </c>
      <c r="E241" s="191" t="s">
        <v>19</v>
      </c>
      <c r="F241" s="192" t="s">
        <v>349</v>
      </c>
      <c r="G241" s="189"/>
      <c r="H241" s="193">
        <v>0.21500000000000341</v>
      </c>
      <c r="I241" s="194"/>
      <c r="J241" s="189"/>
      <c r="K241" s="189"/>
      <c r="L241" s="195"/>
      <c r="M241" s="196"/>
      <c r="N241" s="197"/>
      <c r="O241" s="197"/>
      <c r="P241" s="197"/>
      <c r="Q241" s="197"/>
      <c r="R241" s="197"/>
      <c r="S241" s="197"/>
      <c r="T241" s="198"/>
      <c r="AT241" s="199" t="s">
        <v>130</v>
      </c>
      <c r="AU241" s="199" t="s">
        <v>81</v>
      </c>
      <c r="AV241" s="13" t="s">
        <v>81</v>
      </c>
      <c r="AW241" s="13" t="s">
        <v>132</v>
      </c>
      <c r="AX241" s="13" t="s">
        <v>71</v>
      </c>
      <c r="AY241" s="199" t="s">
        <v>120</v>
      </c>
    </row>
    <row r="242" spans="1:65" s="13" customFormat="1" ht="10">
      <c r="B242" s="188"/>
      <c r="C242" s="189"/>
      <c r="D242" s="190" t="s">
        <v>130</v>
      </c>
      <c r="E242" s="191" t="s">
        <v>19</v>
      </c>
      <c r="F242" s="192" t="s">
        <v>350</v>
      </c>
      <c r="G242" s="189"/>
      <c r="H242" s="193">
        <v>1.0700000000000003</v>
      </c>
      <c r="I242" s="194"/>
      <c r="J242" s="189"/>
      <c r="K242" s="189"/>
      <c r="L242" s="195"/>
      <c r="M242" s="196"/>
      <c r="N242" s="197"/>
      <c r="O242" s="197"/>
      <c r="P242" s="197"/>
      <c r="Q242" s="197"/>
      <c r="R242" s="197"/>
      <c r="S242" s="197"/>
      <c r="T242" s="198"/>
      <c r="AT242" s="199" t="s">
        <v>130</v>
      </c>
      <c r="AU242" s="199" t="s">
        <v>81</v>
      </c>
      <c r="AV242" s="13" t="s">
        <v>81</v>
      </c>
      <c r="AW242" s="13" t="s">
        <v>132</v>
      </c>
      <c r="AX242" s="13" t="s">
        <v>71</v>
      </c>
      <c r="AY242" s="199" t="s">
        <v>120</v>
      </c>
    </row>
    <row r="243" spans="1:65" s="14" customFormat="1" ht="10">
      <c r="B243" s="200"/>
      <c r="C243" s="201"/>
      <c r="D243" s="190" t="s">
        <v>130</v>
      </c>
      <c r="E243" s="202" t="s">
        <v>19</v>
      </c>
      <c r="F243" s="203" t="s">
        <v>133</v>
      </c>
      <c r="G243" s="201"/>
      <c r="H243" s="204">
        <v>1.2850000000000037</v>
      </c>
      <c r="I243" s="205"/>
      <c r="J243" s="201"/>
      <c r="K243" s="201"/>
      <c r="L243" s="206"/>
      <c r="M243" s="207"/>
      <c r="N243" s="208"/>
      <c r="O243" s="208"/>
      <c r="P243" s="208"/>
      <c r="Q243" s="208"/>
      <c r="R243" s="208"/>
      <c r="S243" s="208"/>
      <c r="T243" s="209"/>
      <c r="AT243" s="210" t="s">
        <v>130</v>
      </c>
      <c r="AU243" s="210" t="s">
        <v>81</v>
      </c>
      <c r="AV243" s="14" t="s">
        <v>128</v>
      </c>
      <c r="AW243" s="14" t="s">
        <v>132</v>
      </c>
      <c r="AX243" s="14" t="s">
        <v>79</v>
      </c>
      <c r="AY243" s="210" t="s">
        <v>120</v>
      </c>
    </row>
    <row r="244" spans="1:65" s="2" customFormat="1" ht="55.5" customHeight="1">
      <c r="A244" s="36"/>
      <c r="B244" s="37"/>
      <c r="C244" s="175" t="s">
        <v>351</v>
      </c>
      <c r="D244" s="175" t="s">
        <v>123</v>
      </c>
      <c r="E244" s="176" t="s">
        <v>352</v>
      </c>
      <c r="F244" s="177" t="s">
        <v>353</v>
      </c>
      <c r="G244" s="178" t="s">
        <v>354</v>
      </c>
      <c r="H244" s="179">
        <v>6</v>
      </c>
      <c r="I244" s="180"/>
      <c r="J244" s="181">
        <f>ROUND(I244*H244,2)</f>
        <v>0</v>
      </c>
      <c r="K244" s="177" t="s">
        <v>127</v>
      </c>
      <c r="L244" s="41"/>
      <c r="M244" s="182" t="s">
        <v>19</v>
      </c>
      <c r="N244" s="183" t="s">
        <v>42</v>
      </c>
      <c r="O244" s="66"/>
      <c r="P244" s="184">
        <f>O244*H244</f>
        <v>0</v>
      </c>
      <c r="Q244" s="184">
        <v>0</v>
      </c>
      <c r="R244" s="184">
        <f>Q244*H244</f>
        <v>0</v>
      </c>
      <c r="S244" s="184">
        <v>0</v>
      </c>
      <c r="T244" s="185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6" t="s">
        <v>128</v>
      </c>
      <c r="AT244" s="186" t="s">
        <v>123</v>
      </c>
      <c r="AU244" s="186" t="s">
        <v>81</v>
      </c>
      <c r="AY244" s="19" t="s">
        <v>120</v>
      </c>
      <c r="BE244" s="187">
        <f>IF(N244="základní",J244,0)</f>
        <v>0</v>
      </c>
      <c r="BF244" s="187">
        <f>IF(N244="snížená",J244,0)</f>
        <v>0</v>
      </c>
      <c r="BG244" s="187">
        <f>IF(N244="zákl. přenesená",J244,0)</f>
        <v>0</v>
      </c>
      <c r="BH244" s="187">
        <f>IF(N244="sníž. přenesená",J244,0)</f>
        <v>0</v>
      </c>
      <c r="BI244" s="187">
        <f>IF(N244="nulová",J244,0)</f>
        <v>0</v>
      </c>
      <c r="BJ244" s="19" t="s">
        <v>79</v>
      </c>
      <c r="BK244" s="187">
        <f>ROUND(I244*H244,2)</f>
        <v>0</v>
      </c>
      <c r="BL244" s="19" t="s">
        <v>128</v>
      </c>
      <c r="BM244" s="186" t="s">
        <v>355</v>
      </c>
    </row>
    <row r="245" spans="1:65" s="15" customFormat="1" ht="10">
      <c r="B245" s="211"/>
      <c r="C245" s="212"/>
      <c r="D245" s="190" t="s">
        <v>130</v>
      </c>
      <c r="E245" s="213" t="s">
        <v>19</v>
      </c>
      <c r="F245" s="214" t="s">
        <v>356</v>
      </c>
      <c r="G245" s="212"/>
      <c r="H245" s="213" t="s">
        <v>19</v>
      </c>
      <c r="I245" s="215"/>
      <c r="J245" s="212"/>
      <c r="K245" s="212"/>
      <c r="L245" s="216"/>
      <c r="M245" s="217"/>
      <c r="N245" s="218"/>
      <c r="O245" s="218"/>
      <c r="P245" s="218"/>
      <c r="Q245" s="218"/>
      <c r="R245" s="218"/>
      <c r="S245" s="218"/>
      <c r="T245" s="219"/>
      <c r="AT245" s="220" t="s">
        <v>130</v>
      </c>
      <c r="AU245" s="220" t="s">
        <v>81</v>
      </c>
      <c r="AV245" s="15" t="s">
        <v>79</v>
      </c>
      <c r="AW245" s="15" t="s">
        <v>132</v>
      </c>
      <c r="AX245" s="15" t="s">
        <v>71</v>
      </c>
      <c r="AY245" s="220" t="s">
        <v>120</v>
      </c>
    </row>
    <row r="246" spans="1:65" s="13" customFormat="1" ht="10">
      <c r="B246" s="188"/>
      <c r="C246" s="189"/>
      <c r="D246" s="190" t="s">
        <v>130</v>
      </c>
      <c r="E246" s="191" t="s">
        <v>19</v>
      </c>
      <c r="F246" s="192" t="s">
        <v>357</v>
      </c>
      <c r="G246" s="189"/>
      <c r="H246" s="193">
        <v>6</v>
      </c>
      <c r="I246" s="194"/>
      <c r="J246" s="189"/>
      <c r="K246" s="189"/>
      <c r="L246" s="195"/>
      <c r="M246" s="196"/>
      <c r="N246" s="197"/>
      <c r="O246" s="197"/>
      <c r="P246" s="197"/>
      <c r="Q246" s="197"/>
      <c r="R246" s="197"/>
      <c r="S246" s="197"/>
      <c r="T246" s="198"/>
      <c r="AT246" s="199" t="s">
        <v>130</v>
      </c>
      <c r="AU246" s="199" t="s">
        <v>81</v>
      </c>
      <c r="AV246" s="13" t="s">
        <v>81</v>
      </c>
      <c r="AW246" s="13" t="s">
        <v>132</v>
      </c>
      <c r="AX246" s="13" t="s">
        <v>71</v>
      </c>
      <c r="AY246" s="199" t="s">
        <v>120</v>
      </c>
    </row>
    <row r="247" spans="1:65" s="14" customFormat="1" ht="10">
      <c r="B247" s="200"/>
      <c r="C247" s="201"/>
      <c r="D247" s="190" t="s">
        <v>130</v>
      </c>
      <c r="E247" s="202" t="s">
        <v>19</v>
      </c>
      <c r="F247" s="203" t="s">
        <v>133</v>
      </c>
      <c r="G247" s="201"/>
      <c r="H247" s="204">
        <v>6</v>
      </c>
      <c r="I247" s="205"/>
      <c r="J247" s="201"/>
      <c r="K247" s="201"/>
      <c r="L247" s="206"/>
      <c r="M247" s="207"/>
      <c r="N247" s="208"/>
      <c r="O247" s="208"/>
      <c r="P247" s="208"/>
      <c r="Q247" s="208"/>
      <c r="R247" s="208"/>
      <c r="S247" s="208"/>
      <c r="T247" s="209"/>
      <c r="AT247" s="210" t="s">
        <v>130</v>
      </c>
      <c r="AU247" s="210" t="s">
        <v>81</v>
      </c>
      <c r="AV247" s="14" t="s">
        <v>128</v>
      </c>
      <c r="AW247" s="14" t="s">
        <v>132</v>
      </c>
      <c r="AX247" s="14" t="s">
        <v>79</v>
      </c>
      <c r="AY247" s="210" t="s">
        <v>120</v>
      </c>
    </row>
    <row r="248" spans="1:65" s="2" customFormat="1" ht="62.75" customHeight="1">
      <c r="A248" s="36"/>
      <c r="B248" s="37"/>
      <c r="C248" s="175" t="s">
        <v>358</v>
      </c>
      <c r="D248" s="175" t="s">
        <v>123</v>
      </c>
      <c r="E248" s="176" t="s">
        <v>359</v>
      </c>
      <c r="F248" s="177" t="s">
        <v>360</v>
      </c>
      <c r="G248" s="178" t="s">
        <v>354</v>
      </c>
      <c r="H248" s="179">
        <v>4</v>
      </c>
      <c r="I248" s="180"/>
      <c r="J248" s="181">
        <f>ROUND(I248*H248,2)</f>
        <v>0</v>
      </c>
      <c r="K248" s="177" t="s">
        <v>127</v>
      </c>
      <c r="L248" s="41"/>
      <c r="M248" s="182" t="s">
        <v>19</v>
      </c>
      <c r="N248" s="183" t="s">
        <v>42</v>
      </c>
      <c r="O248" s="66"/>
      <c r="P248" s="184">
        <f>O248*H248</f>
        <v>0</v>
      </c>
      <c r="Q248" s="184">
        <v>0</v>
      </c>
      <c r="R248" s="184">
        <f>Q248*H248</f>
        <v>0</v>
      </c>
      <c r="S248" s="184">
        <v>0</v>
      </c>
      <c r="T248" s="185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6" t="s">
        <v>128</v>
      </c>
      <c r="AT248" s="186" t="s">
        <v>123</v>
      </c>
      <c r="AU248" s="186" t="s">
        <v>81</v>
      </c>
      <c r="AY248" s="19" t="s">
        <v>120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9" t="s">
        <v>79</v>
      </c>
      <c r="BK248" s="187">
        <f>ROUND(I248*H248,2)</f>
        <v>0</v>
      </c>
      <c r="BL248" s="19" t="s">
        <v>128</v>
      </c>
      <c r="BM248" s="186" t="s">
        <v>361</v>
      </c>
    </row>
    <row r="249" spans="1:65" s="15" customFormat="1" ht="10">
      <c r="B249" s="211"/>
      <c r="C249" s="212"/>
      <c r="D249" s="190" t="s">
        <v>130</v>
      </c>
      <c r="E249" s="213" t="s">
        <v>19</v>
      </c>
      <c r="F249" s="214" t="s">
        <v>356</v>
      </c>
      <c r="G249" s="212"/>
      <c r="H249" s="213" t="s">
        <v>19</v>
      </c>
      <c r="I249" s="215"/>
      <c r="J249" s="212"/>
      <c r="K249" s="212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130</v>
      </c>
      <c r="AU249" s="220" t="s">
        <v>81</v>
      </c>
      <c r="AV249" s="15" t="s">
        <v>79</v>
      </c>
      <c r="AW249" s="15" t="s">
        <v>132</v>
      </c>
      <c r="AX249" s="15" t="s">
        <v>71</v>
      </c>
      <c r="AY249" s="220" t="s">
        <v>120</v>
      </c>
    </row>
    <row r="250" spans="1:65" s="13" customFormat="1" ht="10">
      <c r="B250" s="188"/>
      <c r="C250" s="189"/>
      <c r="D250" s="190" t="s">
        <v>130</v>
      </c>
      <c r="E250" s="191" t="s">
        <v>19</v>
      </c>
      <c r="F250" s="192" t="s">
        <v>362</v>
      </c>
      <c r="G250" s="189"/>
      <c r="H250" s="193">
        <v>4</v>
      </c>
      <c r="I250" s="194"/>
      <c r="J250" s="189"/>
      <c r="K250" s="189"/>
      <c r="L250" s="195"/>
      <c r="M250" s="196"/>
      <c r="N250" s="197"/>
      <c r="O250" s="197"/>
      <c r="P250" s="197"/>
      <c r="Q250" s="197"/>
      <c r="R250" s="197"/>
      <c r="S250" s="197"/>
      <c r="T250" s="198"/>
      <c r="AT250" s="199" t="s">
        <v>130</v>
      </c>
      <c r="AU250" s="199" t="s">
        <v>81</v>
      </c>
      <c r="AV250" s="13" t="s">
        <v>81</v>
      </c>
      <c r="AW250" s="13" t="s">
        <v>132</v>
      </c>
      <c r="AX250" s="13" t="s">
        <v>71</v>
      </c>
      <c r="AY250" s="199" t="s">
        <v>120</v>
      </c>
    </row>
    <row r="251" spans="1:65" s="14" customFormat="1" ht="10">
      <c r="B251" s="200"/>
      <c r="C251" s="201"/>
      <c r="D251" s="190" t="s">
        <v>130</v>
      </c>
      <c r="E251" s="202" t="s">
        <v>19</v>
      </c>
      <c r="F251" s="203" t="s">
        <v>133</v>
      </c>
      <c r="G251" s="201"/>
      <c r="H251" s="204">
        <v>4</v>
      </c>
      <c r="I251" s="205"/>
      <c r="J251" s="201"/>
      <c r="K251" s="201"/>
      <c r="L251" s="206"/>
      <c r="M251" s="207"/>
      <c r="N251" s="208"/>
      <c r="O251" s="208"/>
      <c r="P251" s="208"/>
      <c r="Q251" s="208"/>
      <c r="R251" s="208"/>
      <c r="S251" s="208"/>
      <c r="T251" s="209"/>
      <c r="AT251" s="210" t="s">
        <v>130</v>
      </c>
      <c r="AU251" s="210" t="s">
        <v>81</v>
      </c>
      <c r="AV251" s="14" t="s">
        <v>128</v>
      </c>
      <c r="AW251" s="14" t="s">
        <v>132</v>
      </c>
      <c r="AX251" s="14" t="s">
        <v>79</v>
      </c>
      <c r="AY251" s="210" t="s">
        <v>120</v>
      </c>
    </row>
    <row r="252" spans="1:65" s="2" customFormat="1" ht="37.75" customHeight="1">
      <c r="A252" s="36"/>
      <c r="B252" s="37"/>
      <c r="C252" s="175" t="s">
        <v>363</v>
      </c>
      <c r="D252" s="175" t="s">
        <v>123</v>
      </c>
      <c r="E252" s="176" t="s">
        <v>364</v>
      </c>
      <c r="F252" s="177" t="s">
        <v>365</v>
      </c>
      <c r="G252" s="178" t="s">
        <v>204</v>
      </c>
      <c r="H252" s="179">
        <v>23</v>
      </c>
      <c r="I252" s="180"/>
      <c r="J252" s="181">
        <f>ROUND(I252*H252,2)</f>
        <v>0</v>
      </c>
      <c r="K252" s="177" t="s">
        <v>127</v>
      </c>
      <c r="L252" s="41"/>
      <c r="M252" s="182" t="s">
        <v>19</v>
      </c>
      <c r="N252" s="183" t="s">
        <v>42</v>
      </c>
      <c r="O252" s="66"/>
      <c r="P252" s="184">
        <f>O252*H252</f>
        <v>0</v>
      </c>
      <c r="Q252" s="184">
        <v>0</v>
      </c>
      <c r="R252" s="184">
        <f>Q252*H252</f>
        <v>0</v>
      </c>
      <c r="S252" s="184">
        <v>0</v>
      </c>
      <c r="T252" s="185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86" t="s">
        <v>128</v>
      </c>
      <c r="AT252" s="186" t="s">
        <v>123</v>
      </c>
      <c r="AU252" s="186" t="s">
        <v>81</v>
      </c>
      <c r="AY252" s="19" t="s">
        <v>120</v>
      </c>
      <c r="BE252" s="187">
        <f>IF(N252="základní",J252,0)</f>
        <v>0</v>
      </c>
      <c r="BF252" s="187">
        <f>IF(N252="snížená",J252,0)</f>
        <v>0</v>
      </c>
      <c r="BG252" s="187">
        <f>IF(N252="zákl. přenesená",J252,0)</f>
        <v>0</v>
      </c>
      <c r="BH252" s="187">
        <f>IF(N252="sníž. přenesená",J252,0)</f>
        <v>0</v>
      </c>
      <c r="BI252" s="187">
        <f>IF(N252="nulová",J252,0)</f>
        <v>0</v>
      </c>
      <c r="BJ252" s="19" t="s">
        <v>79</v>
      </c>
      <c r="BK252" s="187">
        <f>ROUND(I252*H252,2)</f>
        <v>0</v>
      </c>
      <c r="BL252" s="19" t="s">
        <v>128</v>
      </c>
      <c r="BM252" s="186" t="s">
        <v>366</v>
      </c>
    </row>
    <row r="253" spans="1:65" s="13" customFormat="1" ht="10">
      <c r="B253" s="188"/>
      <c r="C253" s="189"/>
      <c r="D253" s="190" t="s">
        <v>130</v>
      </c>
      <c r="E253" s="191" t="s">
        <v>19</v>
      </c>
      <c r="F253" s="192" t="s">
        <v>367</v>
      </c>
      <c r="G253" s="189"/>
      <c r="H253" s="193">
        <v>23</v>
      </c>
      <c r="I253" s="194"/>
      <c r="J253" s="189"/>
      <c r="K253" s="189"/>
      <c r="L253" s="195"/>
      <c r="M253" s="196"/>
      <c r="N253" s="197"/>
      <c r="O253" s="197"/>
      <c r="P253" s="197"/>
      <c r="Q253" s="197"/>
      <c r="R253" s="197"/>
      <c r="S253" s="197"/>
      <c r="T253" s="198"/>
      <c r="AT253" s="199" t="s">
        <v>130</v>
      </c>
      <c r="AU253" s="199" t="s">
        <v>81</v>
      </c>
      <c r="AV253" s="13" t="s">
        <v>81</v>
      </c>
      <c r="AW253" s="13" t="s">
        <v>132</v>
      </c>
      <c r="AX253" s="13" t="s">
        <v>79</v>
      </c>
      <c r="AY253" s="199" t="s">
        <v>120</v>
      </c>
    </row>
    <row r="254" spans="1:65" s="2" customFormat="1" ht="16.5" customHeight="1">
      <c r="A254" s="36"/>
      <c r="B254" s="37"/>
      <c r="C254" s="232" t="s">
        <v>368</v>
      </c>
      <c r="D254" s="232" t="s">
        <v>186</v>
      </c>
      <c r="E254" s="233" t="s">
        <v>369</v>
      </c>
      <c r="F254" s="234" t="s">
        <v>370</v>
      </c>
      <c r="G254" s="235" t="s">
        <v>204</v>
      </c>
      <c r="H254" s="236">
        <v>12</v>
      </c>
      <c r="I254" s="237"/>
      <c r="J254" s="238">
        <f>ROUND(I254*H254,2)</f>
        <v>0</v>
      </c>
      <c r="K254" s="234" t="s">
        <v>127</v>
      </c>
      <c r="L254" s="239"/>
      <c r="M254" s="240" t="s">
        <v>19</v>
      </c>
      <c r="N254" s="241" t="s">
        <v>42</v>
      </c>
      <c r="O254" s="66"/>
      <c r="P254" s="184">
        <f>O254*H254</f>
        <v>0</v>
      </c>
      <c r="Q254" s="184">
        <v>1.004E-2</v>
      </c>
      <c r="R254" s="184">
        <f>Q254*H254</f>
        <v>0.12048</v>
      </c>
      <c r="S254" s="184">
        <v>0</v>
      </c>
      <c r="T254" s="185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86" t="s">
        <v>191</v>
      </c>
      <c r="AT254" s="186" t="s">
        <v>186</v>
      </c>
      <c r="AU254" s="186" t="s">
        <v>81</v>
      </c>
      <c r="AY254" s="19" t="s">
        <v>120</v>
      </c>
      <c r="BE254" s="187">
        <f>IF(N254="základní",J254,0)</f>
        <v>0</v>
      </c>
      <c r="BF254" s="187">
        <f>IF(N254="snížená",J254,0)</f>
        <v>0</v>
      </c>
      <c r="BG254" s="187">
        <f>IF(N254="zákl. přenesená",J254,0)</f>
        <v>0</v>
      </c>
      <c r="BH254" s="187">
        <f>IF(N254="sníž. přenesená",J254,0)</f>
        <v>0</v>
      </c>
      <c r="BI254" s="187">
        <f>IF(N254="nulová",J254,0)</f>
        <v>0</v>
      </c>
      <c r="BJ254" s="19" t="s">
        <v>79</v>
      </c>
      <c r="BK254" s="187">
        <f>ROUND(I254*H254,2)</f>
        <v>0</v>
      </c>
      <c r="BL254" s="19" t="s">
        <v>128</v>
      </c>
      <c r="BM254" s="186" t="s">
        <v>371</v>
      </c>
    </row>
    <row r="255" spans="1:65" s="2" customFormat="1" ht="16.5" customHeight="1">
      <c r="A255" s="36"/>
      <c r="B255" s="37"/>
      <c r="C255" s="232" t="s">
        <v>372</v>
      </c>
      <c r="D255" s="232" t="s">
        <v>186</v>
      </c>
      <c r="E255" s="233" t="s">
        <v>373</v>
      </c>
      <c r="F255" s="234" t="s">
        <v>374</v>
      </c>
      <c r="G255" s="235" t="s">
        <v>204</v>
      </c>
      <c r="H255" s="236">
        <v>11</v>
      </c>
      <c r="I255" s="237"/>
      <c r="J255" s="238">
        <f>ROUND(I255*H255,2)</f>
        <v>0</v>
      </c>
      <c r="K255" s="234" t="s">
        <v>127</v>
      </c>
      <c r="L255" s="239"/>
      <c r="M255" s="240" t="s">
        <v>19</v>
      </c>
      <c r="N255" s="241" t="s">
        <v>42</v>
      </c>
      <c r="O255" s="66"/>
      <c r="P255" s="184">
        <f>O255*H255</f>
        <v>0</v>
      </c>
      <c r="Q255" s="184">
        <v>1.099E-2</v>
      </c>
      <c r="R255" s="184">
        <f>Q255*H255</f>
        <v>0.12089</v>
      </c>
      <c r="S255" s="184">
        <v>0</v>
      </c>
      <c r="T255" s="185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6" t="s">
        <v>191</v>
      </c>
      <c r="AT255" s="186" t="s">
        <v>186</v>
      </c>
      <c r="AU255" s="186" t="s">
        <v>81</v>
      </c>
      <c r="AY255" s="19" t="s">
        <v>120</v>
      </c>
      <c r="BE255" s="187">
        <f>IF(N255="základní",J255,0)</f>
        <v>0</v>
      </c>
      <c r="BF255" s="187">
        <f>IF(N255="snížená",J255,0)</f>
        <v>0</v>
      </c>
      <c r="BG255" s="187">
        <f>IF(N255="zákl. přenesená",J255,0)</f>
        <v>0</v>
      </c>
      <c r="BH255" s="187">
        <f>IF(N255="sníž. přenesená",J255,0)</f>
        <v>0</v>
      </c>
      <c r="BI255" s="187">
        <f>IF(N255="nulová",J255,0)</f>
        <v>0</v>
      </c>
      <c r="BJ255" s="19" t="s">
        <v>79</v>
      </c>
      <c r="BK255" s="187">
        <f>ROUND(I255*H255,2)</f>
        <v>0</v>
      </c>
      <c r="BL255" s="19" t="s">
        <v>128</v>
      </c>
      <c r="BM255" s="186" t="s">
        <v>375</v>
      </c>
    </row>
    <row r="256" spans="1:65" s="2" customFormat="1" ht="33" customHeight="1">
      <c r="A256" s="36"/>
      <c r="B256" s="37"/>
      <c r="C256" s="175" t="s">
        <v>376</v>
      </c>
      <c r="D256" s="175" t="s">
        <v>123</v>
      </c>
      <c r="E256" s="176" t="s">
        <v>377</v>
      </c>
      <c r="F256" s="177" t="s">
        <v>378</v>
      </c>
      <c r="G256" s="178" t="s">
        <v>301</v>
      </c>
      <c r="H256" s="179">
        <v>93.995999999999995</v>
      </c>
      <c r="I256" s="180"/>
      <c r="J256" s="181">
        <f>ROUND(I256*H256,2)</f>
        <v>0</v>
      </c>
      <c r="K256" s="177" t="s">
        <v>190</v>
      </c>
      <c r="L256" s="41"/>
      <c r="M256" s="182" t="s">
        <v>19</v>
      </c>
      <c r="N256" s="183" t="s">
        <v>42</v>
      </c>
      <c r="O256" s="66"/>
      <c r="P256" s="184">
        <f>O256*H256</f>
        <v>0</v>
      </c>
      <c r="Q256" s="184">
        <v>0</v>
      </c>
      <c r="R256" s="184">
        <f>Q256*H256</f>
        <v>0</v>
      </c>
      <c r="S256" s="184">
        <v>0</v>
      </c>
      <c r="T256" s="185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86" t="s">
        <v>128</v>
      </c>
      <c r="AT256" s="186" t="s">
        <v>123</v>
      </c>
      <c r="AU256" s="186" t="s">
        <v>81</v>
      </c>
      <c r="AY256" s="19" t="s">
        <v>120</v>
      </c>
      <c r="BE256" s="187">
        <f>IF(N256="základní",J256,0)</f>
        <v>0</v>
      </c>
      <c r="BF256" s="187">
        <f>IF(N256="snížená",J256,0)</f>
        <v>0</v>
      </c>
      <c r="BG256" s="187">
        <f>IF(N256="zákl. přenesená",J256,0)</f>
        <v>0</v>
      </c>
      <c r="BH256" s="187">
        <f>IF(N256="sníž. přenesená",J256,0)</f>
        <v>0</v>
      </c>
      <c r="BI256" s="187">
        <f>IF(N256="nulová",J256,0)</f>
        <v>0</v>
      </c>
      <c r="BJ256" s="19" t="s">
        <v>79</v>
      </c>
      <c r="BK256" s="187">
        <f>ROUND(I256*H256,2)</f>
        <v>0</v>
      </c>
      <c r="BL256" s="19" t="s">
        <v>128</v>
      </c>
      <c r="BM256" s="186" t="s">
        <v>379</v>
      </c>
    </row>
    <row r="257" spans="1:65" s="15" customFormat="1" ht="10">
      <c r="B257" s="211"/>
      <c r="C257" s="212"/>
      <c r="D257" s="190" t="s">
        <v>130</v>
      </c>
      <c r="E257" s="213" t="s">
        <v>19</v>
      </c>
      <c r="F257" s="214" t="s">
        <v>380</v>
      </c>
      <c r="G257" s="212"/>
      <c r="H257" s="213" t="s">
        <v>19</v>
      </c>
      <c r="I257" s="215"/>
      <c r="J257" s="212"/>
      <c r="K257" s="212"/>
      <c r="L257" s="216"/>
      <c r="M257" s="217"/>
      <c r="N257" s="218"/>
      <c r="O257" s="218"/>
      <c r="P257" s="218"/>
      <c r="Q257" s="218"/>
      <c r="R257" s="218"/>
      <c r="S257" s="218"/>
      <c r="T257" s="219"/>
      <c r="AT257" s="220" t="s">
        <v>130</v>
      </c>
      <c r="AU257" s="220" t="s">
        <v>81</v>
      </c>
      <c r="AV257" s="15" t="s">
        <v>79</v>
      </c>
      <c r="AW257" s="15" t="s">
        <v>132</v>
      </c>
      <c r="AX257" s="15" t="s">
        <v>71</v>
      </c>
      <c r="AY257" s="220" t="s">
        <v>120</v>
      </c>
    </row>
    <row r="258" spans="1:65" s="13" customFormat="1" ht="10">
      <c r="B258" s="188"/>
      <c r="C258" s="189"/>
      <c r="D258" s="190" t="s">
        <v>130</v>
      </c>
      <c r="E258" s="191" t="s">
        <v>19</v>
      </c>
      <c r="F258" s="192" t="s">
        <v>381</v>
      </c>
      <c r="G258" s="189"/>
      <c r="H258" s="193">
        <v>93.996000000000009</v>
      </c>
      <c r="I258" s="194"/>
      <c r="J258" s="189"/>
      <c r="K258" s="189"/>
      <c r="L258" s="195"/>
      <c r="M258" s="196"/>
      <c r="N258" s="197"/>
      <c r="O258" s="197"/>
      <c r="P258" s="197"/>
      <c r="Q258" s="197"/>
      <c r="R258" s="197"/>
      <c r="S258" s="197"/>
      <c r="T258" s="198"/>
      <c r="AT258" s="199" t="s">
        <v>130</v>
      </c>
      <c r="AU258" s="199" t="s">
        <v>81</v>
      </c>
      <c r="AV258" s="13" t="s">
        <v>81</v>
      </c>
      <c r="AW258" s="13" t="s">
        <v>132</v>
      </c>
      <c r="AX258" s="13" t="s">
        <v>71</v>
      </c>
      <c r="AY258" s="199" t="s">
        <v>120</v>
      </c>
    </row>
    <row r="259" spans="1:65" s="14" customFormat="1" ht="10">
      <c r="B259" s="200"/>
      <c r="C259" s="201"/>
      <c r="D259" s="190" t="s">
        <v>130</v>
      </c>
      <c r="E259" s="202" t="s">
        <v>19</v>
      </c>
      <c r="F259" s="203" t="s">
        <v>133</v>
      </c>
      <c r="G259" s="201"/>
      <c r="H259" s="204">
        <v>93.996000000000009</v>
      </c>
      <c r="I259" s="205"/>
      <c r="J259" s="201"/>
      <c r="K259" s="201"/>
      <c r="L259" s="206"/>
      <c r="M259" s="207"/>
      <c r="N259" s="208"/>
      <c r="O259" s="208"/>
      <c r="P259" s="208"/>
      <c r="Q259" s="208"/>
      <c r="R259" s="208"/>
      <c r="S259" s="208"/>
      <c r="T259" s="209"/>
      <c r="AT259" s="210" t="s">
        <v>130</v>
      </c>
      <c r="AU259" s="210" t="s">
        <v>81</v>
      </c>
      <c r="AV259" s="14" t="s">
        <v>128</v>
      </c>
      <c r="AW259" s="14" t="s">
        <v>132</v>
      </c>
      <c r="AX259" s="14" t="s">
        <v>79</v>
      </c>
      <c r="AY259" s="210" t="s">
        <v>120</v>
      </c>
    </row>
    <row r="260" spans="1:65" s="2" customFormat="1" ht="33" customHeight="1">
      <c r="A260" s="36"/>
      <c r="B260" s="37"/>
      <c r="C260" s="175" t="s">
        <v>382</v>
      </c>
      <c r="D260" s="175" t="s">
        <v>123</v>
      </c>
      <c r="E260" s="176" t="s">
        <v>383</v>
      </c>
      <c r="F260" s="177" t="s">
        <v>384</v>
      </c>
      <c r="G260" s="178" t="s">
        <v>301</v>
      </c>
      <c r="H260" s="179">
        <v>191.88800000000001</v>
      </c>
      <c r="I260" s="180"/>
      <c r="J260" s="181">
        <f>ROUND(I260*H260,2)</f>
        <v>0</v>
      </c>
      <c r="K260" s="177" t="s">
        <v>127</v>
      </c>
      <c r="L260" s="41"/>
      <c r="M260" s="182" t="s">
        <v>19</v>
      </c>
      <c r="N260" s="183" t="s">
        <v>42</v>
      </c>
      <c r="O260" s="66"/>
      <c r="P260" s="184">
        <f>O260*H260</f>
        <v>0</v>
      </c>
      <c r="Q260" s="184">
        <v>0</v>
      </c>
      <c r="R260" s="184">
        <f>Q260*H260</f>
        <v>0</v>
      </c>
      <c r="S260" s="184">
        <v>0</v>
      </c>
      <c r="T260" s="185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6" t="s">
        <v>128</v>
      </c>
      <c r="AT260" s="186" t="s">
        <v>123</v>
      </c>
      <c r="AU260" s="186" t="s">
        <v>81</v>
      </c>
      <c r="AY260" s="19" t="s">
        <v>120</v>
      </c>
      <c r="BE260" s="187">
        <f>IF(N260="základní",J260,0)</f>
        <v>0</v>
      </c>
      <c r="BF260" s="187">
        <f>IF(N260="snížená",J260,0)</f>
        <v>0</v>
      </c>
      <c r="BG260" s="187">
        <f>IF(N260="zákl. přenesená",J260,0)</f>
        <v>0</v>
      </c>
      <c r="BH260" s="187">
        <f>IF(N260="sníž. přenesená",J260,0)</f>
        <v>0</v>
      </c>
      <c r="BI260" s="187">
        <f>IF(N260="nulová",J260,0)</f>
        <v>0</v>
      </c>
      <c r="BJ260" s="19" t="s">
        <v>79</v>
      </c>
      <c r="BK260" s="187">
        <f>ROUND(I260*H260,2)</f>
        <v>0</v>
      </c>
      <c r="BL260" s="19" t="s">
        <v>128</v>
      </c>
      <c r="BM260" s="186" t="s">
        <v>385</v>
      </c>
    </row>
    <row r="261" spans="1:65" s="15" customFormat="1" ht="10">
      <c r="B261" s="211"/>
      <c r="C261" s="212"/>
      <c r="D261" s="190" t="s">
        <v>130</v>
      </c>
      <c r="E261" s="213" t="s">
        <v>19</v>
      </c>
      <c r="F261" s="214" t="s">
        <v>386</v>
      </c>
      <c r="G261" s="212"/>
      <c r="H261" s="213" t="s">
        <v>19</v>
      </c>
      <c r="I261" s="215"/>
      <c r="J261" s="212"/>
      <c r="K261" s="212"/>
      <c r="L261" s="216"/>
      <c r="M261" s="217"/>
      <c r="N261" s="218"/>
      <c r="O261" s="218"/>
      <c r="P261" s="218"/>
      <c r="Q261" s="218"/>
      <c r="R261" s="218"/>
      <c r="S261" s="218"/>
      <c r="T261" s="219"/>
      <c r="AT261" s="220" t="s">
        <v>130</v>
      </c>
      <c r="AU261" s="220" t="s">
        <v>81</v>
      </c>
      <c r="AV261" s="15" t="s">
        <v>79</v>
      </c>
      <c r="AW261" s="15" t="s">
        <v>132</v>
      </c>
      <c r="AX261" s="15" t="s">
        <v>71</v>
      </c>
      <c r="AY261" s="220" t="s">
        <v>120</v>
      </c>
    </row>
    <row r="262" spans="1:65" s="13" customFormat="1" ht="10">
      <c r="B262" s="188"/>
      <c r="C262" s="189"/>
      <c r="D262" s="190" t="s">
        <v>130</v>
      </c>
      <c r="E262" s="191" t="s">
        <v>19</v>
      </c>
      <c r="F262" s="192" t="s">
        <v>387</v>
      </c>
      <c r="G262" s="189"/>
      <c r="H262" s="193">
        <v>191.88800000000001</v>
      </c>
      <c r="I262" s="194"/>
      <c r="J262" s="189"/>
      <c r="K262" s="189"/>
      <c r="L262" s="195"/>
      <c r="M262" s="196"/>
      <c r="N262" s="197"/>
      <c r="O262" s="197"/>
      <c r="P262" s="197"/>
      <c r="Q262" s="197"/>
      <c r="R262" s="197"/>
      <c r="S262" s="197"/>
      <c r="T262" s="198"/>
      <c r="AT262" s="199" t="s">
        <v>130</v>
      </c>
      <c r="AU262" s="199" t="s">
        <v>81</v>
      </c>
      <c r="AV262" s="13" t="s">
        <v>81</v>
      </c>
      <c r="AW262" s="13" t="s">
        <v>132</v>
      </c>
      <c r="AX262" s="13" t="s">
        <v>71</v>
      </c>
      <c r="AY262" s="199" t="s">
        <v>120</v>
      </c>
    </row>
    <row r="263" spans="1:65" s="14" customFormat="1" ht="10">
      <c r="B263" s="200"/>
      <c r="C263" s="201"/>
      <c r="D263" s="190" t="s">
        <v>130</v>
      </c>
      <c r="E263" s="202" t="s">
        <v>19</v>
      </c>
      <c r="F263" s="203" t="s">
        <v>133</v>
      </c>
      <c r="G263" s="201"/>
      <c r="H263" s="204">
        <v>191.88800000000001</v>
      </c>
      <c r="I263" s="205"/>
      <c r="J263" s="201"/>
      <c r="K263" s="201"/>
      <c r="L263" s="206"/>
      <c r="M263" s="207"/>
      <c r="N263" s="208"/>
      <c r="O263" s="208"/>
      <c r="P263" s="208"/>
      <c r="Q263" s="208"/>
      <c r="R263" s="208"/>
      <c r="S263" s="208"/>
      <c r="T263" s="209"/>
      <c r="AT263" s="210" t="s">
        <v>130</v>
      </c>
      <c r="AU263" s="210" t="s">
        <v>81</v>
      </c>
      <c r="AV263" s="14" t="s">
        <v>128</v>
      </c>
      <c r="AW263" s="14" t="s">
        <v>132</v>
      </c>
      <c r="AX263" s="14" t="s">
        <v>79</v>
      </c>
      <c r="AY263" s="210" t="s">
        <v>120</v>
      </c>
    </row>
    <row r="264" spans="1:65" s="2" customFormat="1" ht="33" customHeight="1">
      <c r="A264" s="36"/>
      <c r="B264" s="37"/>
      <c r="C264" s="175" t="s">
        <v>388</v>
      </c>
      <c r="D264" s="175" t="s">
        <v>123</v>
      </c>
      <c r="E264" s="176" t="s">
        <v>389</v>
      </c>
      <c r="F264" s="177" t="s">
        <v>390</v>
      </c>
      <c r="G264" s="178" t="s">
        <v>301</v>
      </c>
      <c r="H264" s="179">
        <v>208.702</v>
      </c>
      <c r="I264" s="180"/>
      <c r="J264" s="181">
        <f>ROUND(I264*H264,2)</f>
        <v>0</v>
      </c>
      <c r="K264" s="177" t="s">
        <v>127</v>
      </c>
      <c r="L264" s="41"/>
      <c r="M264" s="182" t="s">
        <v>19</v>
      </c>
      <c r="N264" s="183" t="s">
        <v>42</v>
      </c>
      <c r="O264" s="66"/>
      <c r="P264" s="184">
        <f>O264*H264</f>
        <v>0</v>
      </c>
      <c r="Q264" s="184">
        <v>0</v>
      </c>
      <c r="R264" s="184">
        <f>Q264*H264</f>
        <v>0</v>
      </c>
      <c r="S264" s="184">
        <v>0</v>
      </c>
      <c r="T264" s="185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86" t="s">
        <v>128</v>
      </c>
      <c r="AT264" s="186" t="s">
        <v>123</v>
      </c>
      <c r="AU264" s="186" t="s">
        <v>81</v>
      </c>
      <c r="AY264" s="19" t="s">
        <v>120</v>
      </c>
      <c r="BE264" s="187">
        <f>IF(N264="základní",J264,0)</f>
        <v>0</v>
      </c>
      <c r="BF264" s="187">
        <f>IF(N264="snížená",J264,0)</f>
        <v>0</v>
      </c>
      <c r="BG264" s="187">
        <f>IF(N264="zákl. přenesená",J264,0)</f>
        <v>0</v>
      </c>
      <c r="BH264" s="187">
        <f>IF(N264="sníž. přenesená",J264,0)</f>
        <v>0</v>
      </c>
      <c r="BI264" s="187">
        <f>IF(N264="nulová",J264,0)</f>
        <v>0</v>
      </c>
      <c r="BJ264" s="19" t="s">
        <v>79</v>
      </c>
      <c r="BK264" s="187">
        <f>ROUND(I264*H264,2)</f>
        <v>0</v>
      </c>
      <c r="BL264" s="19" t="s">
        <v>128</v>
      </c>
      <c r="BM264" s="186" t="s">
        <v>391</v>
      </c>
    </row>
    <row r="265" spans="1:65" s="15" customFormat="1" ht="10">
      <c r="B265" s="211"/>
      <c r="C265" s="212"/>
      <c r="D265" s="190" t="s">
        <v>130</v>
      </c>
      <c r="E265" s="213" t="s">
        <v>19</v>
      </c>
      <c r="F265" s="214" t="s">
        <v>392</v>
      </c>
      <c r="G265" s="212"/>
      <c r="H265" s="213" t="s">
        <v>19</v>
      </c>
      <c r="I265" s="215"/>
      <c r="J265" s="212"/>
      <c r="K265" s="212"/>
      <c r="L265" s="216"/>
      <c r="M265" s="217"/>
      <c r="N265" s="218"/>
      <c r="O265" s="218"/>
      <c r="P265" s="218"/>
      <c r="Q265" s="218"/>
      <c r="R265" s="218"/>
      <c r="S265" s="218"/>
      <c r="T265" s="219"/>
      <c r="AT265" s="220" t="s">
        <v>130</v>
      </c>
      <c r="AU265" s="220" t="s">
        <v>81</v>
      </c>
      <c r="AV265" s="15" t="s">
        <v>79</v>
      </c>
      <c r="AW265" s="15" t="s">
        <v>132</v>
      </c>
      <c r="AX265" s="15" t="s">
        <v>71</v>
      </c>
      <c r="AY265" s="220" t="s">
        <v>120</v>
      </c>
    </row>
    <row r="266" spans="1:65" s="13" customFormat="1" ht="10">
      <c r="B266" s="188"/>
      <c r="C266" s="189"/>
      <c r="D266" s="190" t="s">
        <v>130</v>
      </c>
      <c r="E266" s="191" t="s">
        <v>19</v>
      </c>
      <c r="F266" s="192" t="s">
        <v>393</v>
      </c>
      <c r="G266" s="189"/>
      <c r="H266" s="193">
        <v>167.34399999999999</v>
      </c>
      <c r="I266" s="194"/>
      <c r="J266" s="189"/>
      <c r="K266" s="189"/>
      <c r="L266" s="195"/>
      <c r="M266" s="196"/>
      <c r="N266" s="197"/>
      <c r="O266" s="197"/>
      <c r="P266" s="197"/>
      <c r="Q266" s="197"/>
      <c r="R266" s="197"/>
      <c r="S266" s="197"/>
      <c r="T266" s="198"/>
      <c r="AT266" s="199" t="s">
        <v>130</v>
      </c>
      <c r="AU266" s="199" t="s">
        <v>81</v>
      </c>
      <c r="AV266" s="13" t="s">
        <v>81</v>
      </c>
      <c r="AW266" s="13" t="s">
        <v>132</v>
      </c>
      <c r="AX266" s="13" t="s">
        <v>71</v>
      </c>
      <c r="AY266" s="199" t="s">
        <v>120</v>
      </c>
    </row>
    <row r="267" spans="1:65" s="15" customFormat="1" ht="10">
      <c r="B267" s="211"/>
      <c r="C267" s="212"/>
      <c r="D267" s="190" t="s">
        <v>130</v>
      </c>
      <c r="E267" s="213" t="s">
        <v>19</v>
      </c>
      <c r="F267" s="214" t="s">
        <v>394</v>
      </c>
      <c r="G267" s="212"/>
      <c r="H267" s="213" t="s">
        <v>19</v>
      </c>
      <c r="I267" s="215"/>
      <c r="J267" s="212"/>
      <c r="K267" s="212"/>
      <c r="L267" s="216"/>
      <c r="M267" s="217"/>
      <c r="N267" s="218"/>
      <c r="O267" s="218"/>
      <c r="P267" s="218"/>
      <c r="Q267" s="218"/>
      <c r="R267" s="218"/>
      <c r="S267" s="218"/>
      <c r="T267" s="219"/>
      <c r="AT267" s="220" t="s">
        <v>130</v>
      </c>
      <c r="AU267" s="220" t="s">
        <v>81</v>
      </c>
      <c r="AV267" s="15" t="s">
        <v>79</v>
      </c>
      <c r="AW267" s="15" t="s">
        <v>132</v>
      </c>
      <c r="AX267" s="15" t="s">
        <v>71</v>
      </c>
      <c r="AY267" s="220" t="s">
        <v>120</v>
      </c>
    </row>
    <row r="268" spans="1:65" s="13" customFormat="1" ht="10">
      <c r="B268" s="188"/>
      <c r="C268" s="189"/>
      <c r="D268" s="190" t="s">
        <v>130</v>
      </c>
      <c r="E268" s="191" t="s">
        <v>19</v>
      </c>
      <c r="F268" s="192" t="s">
        <v>395</v>
      </c>
      <c r="G268" s="189"/>
      <c r="H268" s="193">
        <v>41.358000000000004</v>
      </c>
      <c r="I268" s="194"/>
      <c r="J268" s="189"/>
      <c r="K268" s="189"/>
      <c r="L268" s="195"/>
      <c r="M268" s="196"/>
      <c r="N268" s="197"/>
      <c r="O268" s="197"/>
      <c r="P268" s="197"/>
      <c r="Q268" s="197"/>
      <c r="R268" s="197"/>
      <c r="S268" s="197"/>
      <c r="T268" s="198"/>
      <c r="AT268" s="199" t="s">
        <v>130</v>
      </c>
      <c r="AU268" s="199" t="s">
        <v>81</v>
      </c>
      <c r="AV268" s="13" t="s">
        <v>81</v>
      </c>
      <c r="AW268" s="13" t="s">
        <v>132</v>
      </c>
      <c r="AX268" s="13" t="s">
        <v>71</v>
      </c>
      <c r="AY268" s="199" t="s">
        <v>120</v>
      </c>
    </row>
    <row r="269" spans="1:65" s="14" customFormat="1" ht="10">
      <c r="B269" s="200"/>
      <c r="C269" s="201"/>
      <c r="D269" s="190" t="s">
        <v>130</v>
      </c>
      <c r="E269" s="202" t="s">
        <v>19</v>
      </c>
      <c r="F269" s="203" t="s">
        <v>133</v>
      </c>
      <c r="G269" s="201"/>
      <c r="H269" s="204">
        <v>208.702</v>
      </c>
      <c r="I269" s="205"/>
      <c r="J269" s="201"/>
      <c r="K269" s="201"/>
      <c r="L269" s="206"/>
      <c r="M269" s="207"/>
      <c r="N269" s="208"/>
      <c r="O269" s="208"/>
      <c r="P269" s="208"/>
      <c r="Q269" s="208"/>
      <c r="R269" s="208"/>
      <c r="S269" s="208"/>
      <c r="T269" s="209"/>
      <c r="AT269" s="210" t="s">
        <v>130</v>
      </c>
      <c r="AU269" s="210" t="s">
        <v>81</v>
      </c>
      <c r="AV269" s="14" t="s">
        <v>128</v>
      </c>
      <c r="AW269" s="14" t="s">
        <v>132</v>
      </c>
      <c r="AX269" s="14" t="s">
        <v>79</v>
      </c>
      <c r="AY269" s="210" t="s">
        <v>120</v>
      </c>
    </row>
    <row r="270" spans="1:65" s="2" customFormat="1" ht="16.5" customHeight="1">
      <c r="A270" s="36"/>
      <c r="B270" s="37"/>
      <c r="C270" s="232" t="s">
        <v>396</v>
      </c>
      <c r="D270" s="232" t="s">
        <v>186</v>
      </c>
      <c r="E270" s="233" t="s">
        <v>397</v>
      </c>
      <c r="F270" s="234" t="s">
        <v>398</v>
      </c>
      <c r="G270" s="235" t="s">
        <v>204</v>
      </c>
      <c r="H270" s="236">
        <v>700</v>
      </c>
      <c r="I270" s="237"/>
      <c r="J270" s="238">
        <f>ROUND(I270*H270,2)</f>
        <v>0</v>
      </c>
      <c r="K270" s="234" t="s">
        <v>190</v>
      </c>
      <c r="L270" s="239"/>
      <c r="M270" s="240" t="s">
        <v>19</v>
      </c>
      <c r="N270" s="241" t="s">
        <v>42</v>
      </c>
      <c r="O270" s="66"/>
      <c r="P270" s="184">
        <f>O270*H270</f>
        <v>0</v>
      </c>
      <c r="Q270" s="184">
        <v>5.4000000000000001E-4</v>
      </c>
      <c r="R270" s="184">
        <f>Q270*H270</f>
        <v>0.378</v>
      </c>
      <c r="S270" s="184">
        <v>0</v>
      </c>
      <c r="T270" s="185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6" t="s">
        <v>191</v>
      </c>
      <c r="AT270" s="186" t="s">
        <v>186</v>
      </c>
      <c r="AU270" s="186" t="s">
        <v>81</v>
      </c>
      <c r="AY270" s="19" t="s">
        <v>120</v>
      </c>
      <c r="BE270" s="187">
        <f>IF(N270="základní",J270,0)</f>
        <v>0</v>
      </c>
      <c r="BF270" s="187">
        <f>IF(N270="snížená",J270,0)</f>
        <v>0</v>
      </c>
      <c r="BG270" s="187">
        <f>IF(N270="zákl. přenesená",J270,0)</f>
        <v>0</v>
      </c>
      <c r="BH270" s="187">
        <f>IF(N270="sníž. přenesená",J270,0)</f>
        <v>0</v>
      </c>
      <c r="BI270" s="187">
        <f>IF(N270="nulová",J270,0)</f>
        <v>0</v>
      </c>
      <c r="BJ270" s="19" t="s">
        <v>79</v>
      </c>
      <c r="BK270" s="187">
        <f>ROUND(I270*H270,2)</f>
        <v>0</v>
      </c>
      <c r="BL270" s="19" t="s">
        <v>128</v>
      </c>
      <c r="BM270" s="186" t="s">
        <v>399</v>
      </c>
    </row>
    <row r="271" spans="1:65" s="15" customFormat="1" ht="10">
      <c r="B271" s="211"/>
      <c r="C271" s="212"/>
      <c r="D271" s="190" t="s">
        <v>130</v>
      </c>
      <c r="E271" s="213" t="s">
        <v>19</v>
      </c>
      <c r="F271" s="214" t="s">
        <v>400</v>
      </c>
      <c r="G271" s="212"/>
      <c r="H271" s="213" t="s">
        <v>19</v>
      </c>
      <c r="I271" s="215"/>
      <c r="J271" s="212"/>
      <c r="K271" s="212"/>
      <c r="L271" s="216"/>
      <c r="M271" s="217"/>
      <c r="N271" s="218"/>
      <c r="O271" s="218"/>
      <c r="P271" s="218"/>
      <c r="Q271" s="218"/>
      <c r="R271" s="218"/>
      <c r="S271" s="218"/>
      <c r="T271" s="219"/>
      <c r="AT271" s="220" t="s">
        <v>130</v>
      </c>
      <c r="AU271" s="220" t="s">
        <v>81</v>
      </c>
      <c r="AV271" s="15" t="s">
        <v>79</v>
      </c>
      <c r="AW271" s="15" t="s">
        <v>132</v>
      </c>
      <c r="AX271" s="15" t="s">
        <v>71</v>
      </c>
      <c r="AY271" s="220" t="s">
        <v>120</v>
      </c>
    </row>
    <row r="272" spans="1:65" s="13" customFormat="1" ht="10">
      <c r="B272" s="188"/>
      <c r="C272" s="189"/>
      <c r="D272" s="190" t="s">
        <v>130</v>
      </c>
      <c r="E272" s="191" t="s">
        <v>19</v>
      </c>
      <c r="F272" s="192" t="s">
        <v>226</v>
      </c>
      <c r="G272" s="189"/>
      <c r="H272" s="193">
        <v>556</v>
      </c>
      <c r="I272" s="194"/>
      <c r="J272" s="189"/>
      <c r="K272" s="189"/>
      <c r="L272" s="195"/>
      <c r="M272" s="196"/>
      <c r="N272" s="197"/>
      <c r="O272" s="197"/>
      <c r="P272" s="197"/>
      <c r="Q272" s="197"/>
      <c r="R272" s="197"/>
      <c r="S272" s="197"/>
      <c r="T272" s="198"/>
      <c r="AT272" s="199" t="s">
        <v>130</v>
      </c>
      <c r="AU272" s="199" t="s">
        <v>81</v>
      </c>
      <c r="AV272" s="13" t="s">
        <v>81</v>
      </c>
      <c r="AW272" s="13" t="s">
        <v>132</v>
      </c>
      <c r="AX272" s="13" t="s">
        <v>71</v>
      </c>
      <c r="AY272" s="199" t="s">
        <v>120</v>
      </c>
    </row>
    <row r="273" spans="1:65" s="13" customFormat="1" ht="10">
      <c r="B273" s="188"/>
      <c r="C273" s="189"/>
      <c r="D273" s="190" t="s">
        <v>130</v>
      </c>
      <c r="E273" s="191" t="s">
        <v>19</v>
      </c>
      <c r="F273" s="192" t="s">
        <v>227</v>
      </c>
      <c r="G273" s="189"/>
      <c r="H273" s="193">
        <v>144</v>
      </c>
      <c r="I273" s="194"/>
      <c r="J273" s="189"/>
      <c r="K273" s="189"/>
      <c r="L273" s="195"/>
      <c r="M273" s="196"/>
      <c r="N273" s="197"/>
      <c r="O273" s="197"/>
      <c r="P273" s="197"/>
      <c r="Q273" s="197"/>
      <c r="R273" s="197"/>
      <c r="S273" s="197"/>
      <c r="T273" s="198"/>
      <c r="AT273" s="199" t="s">
        <v>130</v>
      </c>
      <c r="AU273" s="199" t="s">
        <v>81</v>
      </c>
      <c r="AV273" s="13" t="s">
        <v>81</v>
      </c>
      <c r="AW273" s="13" t="s">
        <v>132</v>
      </c>
      <c r="AX273" s="13" t="s">
        <v>71</v>
      </c>
      <c r="AY273" s="199" t="s">
        <v>120</v>
      </c>
    </row>
    <row r="274" spans="1:65" s="14" customFormat="1" ht="10">
      <c r="B274" s="200"/>
      <c r="C274" s="201"/>
      <c r="D274" s="190" t="s">
        <v>130</v>
      </c>
      <c r="E274" s="202" t="s">
        <v>19</v>
      </c>
      <c r="F274" s="203" t="s">
        <v>133</v>
      </c>
      <c r="G274" s="201"/>
      <c r="H274" s="204">
        <v>700</v>
      </c>
      <c r="I274" s="205"/>
      <c r="J274" s="201"/>
      <c r="K274" s="201"/>
      <c r="L274" s="206"/>
      <c r="M274" s="207"/>
      <c r="N274" s="208"/>
      <c r="O274" s="208"/>
      <c r="P274" s="208"/>
      <c r="Q274" s="208"/>
      <c r="R274" s="208"/>
      <c r="S274" s="208"/>
      <c r="T274" s="209"/>
      <c r="AT274" s="210" t="s">
        <v>130</v>
      </c>
      <c r="AU274" s="210" t="s">
        <v>81</v>
      </c>
      <c r="AV274" s="14" t="s">
        <v>128</v>
      </c>
      <c r="AW274" s="14" t="s">
        <v>132</v>
      </c>
      <c r="AX274" s="14" t="s">
        <v>79</v>
      </c>
      <c r="AY274" s="210" t="s">
        <v>120</v>
      </c>
    </row>
    <row r="275" spans="1:65" s="2" customFormat="1" ht="37.75" customHeight="1">
      <c r="A275" s="36"/>
      <c r="B275" s="37"/>
      <c r="C275" s="175" t="s">
        <v>401</v>
      </c>
      <c r="D275" s="175" t="s">
        <v>123</v>
      </c>
      <c r="E275" s="176" t="s">
        <v>402</v>
      </c>
      <c r="F275" s="177" t="s">
        <v>403</v>
      </c>
      <c r="G275" s="178" t="s">
        <v>404</v>
      </c>
      <c r="H275" s="179">
        <v>55</v>
      </c>
      <c r="I275" s="180"/>
      <c r="J275" s="181">
        <f>ROUND(I275*H275,2)</f>
        <v>0</v>
      </c>
      <c r="K275" s="177" t="s">
        <v>127</v>
      </c>
      <c r="L275" s="41"/>
      <c r="M275" s="182" t="s">
        <v>19</v>
      </c>
      <c r="N275" s="183" t="s">
        <v>42</v>
      </c>
      <c r="O275" s="66"/>
      <c r="P275" s="184">
        <f>O275*H275</f>
        <v>0</v>
      </c>
      <c r="Q275" s="184">
        <v>0</v>
      </c>
      <c r="R275" s="184">
        <f>Q275*H275</f>
        <v>0</v>
      </c>
      <c r="S275" s="184">
        <v>0</v>
      </c>
      <c r="T275" s="185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6" t="s">
        <v>128</v>
      </c>
      <c r="AT275" s="186" t="s">
        <v>123</v>
      </c>
      <c r="AU275" s="186" t="s">
        <v>81</v>
      </c>
      <c r="AY275" s="19" t="s">
        <v>120</v>
      </c>
      <c r="BE275" s="187">
        <f>IF(N275="základní",J275,0)</f>
        <v>0</v>
      </c>
      <c r="BF275" s="187">
        <f>IF(N275="snížená",J275,0)</f>
        <v>0</v>
      </c>
      <c r="BG275" s="187">
        <f>IF(N275="zákl. přenesená",J275,0)</f>
        <v>0</v>
      </c>
      <c r="BH275" s="187">
        <f>IF(N275="sníž. přenesená",J275,0)</f>
        <v>0</v>
      </c>
      <c r="BI275" s="187">
        <f>IF(N275="nulová",J275,0)</f>
        <v>0</v>
      </c>
      <c r="BJ275" s="19" t="s">
        <v>79</v>
      </c>
      <c r="BK275" s="187">
        <f>ROUND(I275*H275,2)</f>
        <v>0</v>
      </c>
      <c r="BL275" s="19" t="s">
        <v>128</v>
      </c>
      <c r="BM275" s="186" t="s">
        <v>405</v>
      </c>
    </row>
    <row r="276" spans="1:65" s="15" customFormat="1" ht="10">
      <c r="B276" s="211"/>
      <c r="C276" s="212"/>
      <c r="D276" s="190" t="s">
        <v>130</v>
      </c>
      <c r="E276" s="213" t="s">
        <v>19</v>
      </c>
      <c r="F276" s="214" t="s">
        <v>406</v>
      </c>
      <c r="G276" s="212"/>
      <c r="H276" s="213" t="s">
        <v>19</v>
      </c>
      <c r="I276" s="215"/>
      <c r="J276" s="212"/>
      <c r="K276" s="212"/>
      <c r="L276" s="216"/>
      <c r="M276" s="217"/>
      <c r="N276" s="218"/>
      <c r="O276" s="218"/>
      <c r="P276" s="218"/>
      <c r="Q276" s="218"/>
      <c r="R276" s="218"/>
      <c r="S276" s="218"/>
      <c r="T276" s="219"/>
      <c r="AT276" s="220" t="s">
        <v>130</v>
      </c>
      <c r="AU276" s="220" t="s">
        <v>81</v>
      </c>
      <c r="AV276" s="15" t="s">
        <v>79</v>
      </c>
      <c r="AW276" s="15" t="s">
        <v>132</v>
      </c>
      <c r="AX276" s="15" t="s">
        <v>71</v>
      </c>
      <c r="AY276" s="220" t="s">
        <v>120</v>
      </c>
    </row>
    <row r="277" spans="1:65" s="13" customFormat="1" ht="10">
      <c r="B277" s="188"/>
      <c r="C277" s="189"/>
      <c r="D277" s="190" t="s">
        <v>130</v>
      </c>
      <c r="E277" s="191" t="s">
        <v>19</v>
      </c>
      <c r="F277" s="192" t="s">
        <v>407</v>
      </c>
      <c r="G277" s="189"/>
      <c r="H277" s="193">
        <v>45</v>
      </c>
      <c r="I277" s="194"/>
      <c r="J277" s="189"/>
      <c r="K277" s="189"/>
      <c r="L277" s="195"/>
      <c r="M277" s="196"/>
      <c r="N277" s="197"/>
      <c r="O277" s="197"/>
      <c r="P277" s="197"/>
      <c r="Q277" s="197"/>
      <c r="R277" s="197"/>
      <c r="S277" s="197"/>
      <c r="T277" s="198"/>
      <c r="AT277" s="199" t="s">
        <v>130</v>
      </c>
      <c r="AU277" s="199" t="s">
        <v>81</v>
      </c>
      <c r="AV277" s="13" t="s">
        <v>81</v>
      </c>
      <c r="AW277" s="13" t="s">
        <v>132</v>
      </c>
      <c r="AX277" s="13" t="s">
        <v>71</v>
      </c>
      <c r="AY277" s="199" t="s">
        <v>120</v>
      </c>
    </row>
    <row r="278" spans="1:65" s="15" customFormat="1" ht="10">
      <c r="B278" s="211"/>
      <c r="C278" s="212"/>
      <c r="D278" s="190" t="s">
        <v>130</v>
      </c>
      <c r="E278" s="213" t="s">
        <v>19</v>
      </c>
      <c r="F278" s="214" t="s">
        <v>408</v>
      </c>
      <c r="G278" s="212"/>
      <c r="H278" s="213" t="s">
        <v>19</v>
      </c>
      <c r="I278" s="215"/>
      <c r="J278" s="212"/>
      <c r="K278" s="212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130</v>
      </c>
      <c r="AU278" s="220" t="s">
        <v>81</v>
      </c>
      <c r="AV278" s="15" t="s">
        <v>79</v>
      </c>
      <c r="AW278" s="15" t="s">
        <v>132</v>
      </c>
      <c r="AX278" s="15" t="s">
        <v>71</v>
      </c>
      <c r="AY278" s="220" t="s">
        <v>120</v>
      </c>
    </row>
    <row r="279" spans="1:65" s="13" customFormat="1" ht="10">
      <c r="B279" s="188"/>
      <c r="C279" s="189"/>
      <c r="D279" s="190" t="s">
        <v>130</v>
      </c>
      <c r="E279" s="191" t="s">
        <v>19</v>
      </c>
      <c r="F279" s="192" t="s">
        <v>409</v>
      </c>
      <c r="G279" s="189"/>
      <c r="H279" s="193">
        <v>10</v>
      </c>
      <c r="I279" s="194"/>
      <c r="J279" s="189"/>
      <c r="K279" s="189"/>
      <c r="L279" s="195"/>
      <c r="M279" s="196"/>
      <c r="N279" s="197"/>
      <c r="O279" s="197"/>
      <c r="P279" s="197"/>
      <c r="Q279" s="197"/>
      <c r="R279" s="197"/>
      <c r="S279" s="197"/>
      <c r="T279" s="198"/>
      <c r="AT279" s="199" t="s">
        <v>130</v>
      </c>
      <c r="AU279" s="199" t="s">
        <v>81</v>
      </c>
      <c r="AV279" s="13" t="s">
        <v>81</v>
      </c>
      <c r="AW279" s="13" t="s">
        <v>132</v>
      </c>
      <c r="AX279" s="13" t="s">
        <v>71</v>
      </c>
      <c r="AY279" s="199" t="s">
        <v>120</v>
      </c>
    </row>
    <row r="280" spans="1:65" s="14" customFormat="1" ht="10">
      <c r="B280" s="200"/>
      <c r="C280" s="201"/>
      <c r="D280" s="190" t="s">
        <v>130</v>
      </c>
      <c r="E280" s="202" t="s">
        <v>19</v>
      </c>
      <c r="F280" s="203" t="s">
        <v>133</v>
      </c>
      <c r="G280" s="201"/>
      <c r="H280" s="204">
        <v>55</v>
      </c>
      <c r="I280" s="205"/>
      <c r="J280" s="201"/>
      <c r="K280" s="201"/>
      <c r="L280" s="206"/>
      <c r="M280" s="207"/>
      <c r="N280" s="208"/>
      <c r="O280" s="208"/>
      <c r="P280" s="208"/>
      <c r="Q280" s="208"/>
      <c r="R280" s="208"/>
      <c r="S280" s="208"/>
      <c r="T280" s="209"/>
      <c r="AT280" s="210" t="s">
        <v>130</v>
      </c>
      <c r="AU280" s="210" t="s">
        <v>81</v>
      </c>
      <c r="AV280" s="14" t="s">
        <v>128</v>
      </c>
      <c r="AW280" s="14" t="s">
        <v>132</v>
      </c>
      <c r="AX280" s="14" t="s">
        <v>79</v>
      </c>
      <c r="AY280" s="210" t="s">
        <v>120</v>
      </c>
    </row>
    <row r="281" spans="1:65" s="2" customFormat="1" ht="16.5" customHeight="1">
      <c r="A281" s="36"/>
      <c r="B281" s="37"/>
      <c r="C281" s="232" t="s">
        <v>410</v>
      </c>
      <c r="D281" s="232" t="s">
        <v>186</v>
      </c>
      <c r="E281" s="233" t="s">
        <v>411</v>
      </c>
      <c r="F281" s="234" t="s">
        <v>412</v>
      </c>
      <c r="G281" s="235" t="s">
        <v>136</v>
      </c>
      <c r="H281" s="236">
        <v>8.8000000000000007</v>
      </c>
      <c r="I281" s="237"/>
      <c r="J281" s="238">
        <f>ROUND(I281*H281,2)</f>
        <v>0</v>
      </c>
      <c r="K281" s="234" t="s">
        <v>127</v>
      </c>
      <c r="L281" s="239"/>
      <c r="M281" s="240" t="s">
        <v>19</v>
      </c>
      <c r="N281" s="241" t="s">
        <v>42</v>
      </c>
      <c r="O281" s="66"/>
      <c r="P281" s="184">
        <f>O281*H281</f>
        <v>0</v>
      </c>
      <c r="Q281" s="184">
        <v>2.4289999999999998</v>
      </c>
      <c r="R281" s="184">
        <f>Q281*H281</f>
        <v>21.3752</v>
      </c>
      <c r="S281" s="184">
        <v>0</v>
      </c>
      <c r="T281" s="185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6" t="s">
        <v>191</v>
      </c>
      <c r="AT281" s="186" t="s">
        <v>186</v>
      </c>
      <c r="AU281" s="186" t="s">
        <v>81</v>
      </c>
      <c r="AY281" s="19" t="s">
        <v>120</v>
      </c>
      <c r="BE281" s="187">
        <f>IF(N281="základní",J281,0)</f>
        <v>0</v>
      </c>
      <c r="BF281" s="187">
        <f>IF(N281="snížená",J281,0)</f>
        <v>0</v>
      </c>
      <c r="BG281" s="187">
        <f>IF(N281="zákl. přenesená",J281,0)</f>
        <v>0</v>
      </c>
      <c r="BH281" s="187">
        <f>IF(N281="sníž. přenesená",J281,0)</f>
        <v>0</v>
      </c>
      <c r="BI281" s="187">
        <f>IF(N281="nulová",J281,0)</f>
        <v>0</v>
      </c>
      <c r="BJ281" s="19" t="s">
        <v>79</v>
      </c>
      <c r="BK281" s="187">
        <f>ROUND(I281*H281,2)</f>
        <v>0</v>
      </c>
      <c r="BL281" s="19" t="s">
        <v>128</v>
      </c>
      <c r="BM281" s="186" t="s">
        <v>413</v>
      </c>
    </row>
    <row r="282" spans="1:65" s="15" customFormat="1" ht="10">
      <c r="B282" s="211"/>
      <c r="C282" s="212"/>
      <c r="D282" s="190" t="s">
        <v>130</v>
      </c>
      <c r="E282" s="213" t="s">
        <v>19</v>
      </c>
      <c r="F282" s="214" t="s">
        <v>414</v>
      </c>
      <c r="G282" s="212"/>
      <c r="H282" s="213" t="s">
        <v>19</v>
      </c>
      <c r="I282" s="215"/>
      <c r="J282" s="212"/>
      <c r="K282" s="212"/>
      <c r="L282" s="216"/>
      <c r="M282" s="217"/>
      <c r="N282" s="218"/>
      <c r="O282" s="218"/>
      <c r="P282" s="218"/>
      <c r="Q282" s="218"/>
      <c r="R282" s="218"/>
      <c r="S282" s="218"/>
      <c r="T282" s="219"/>
      <c r="AT282" s="220" t="s">
        <v>130</v>
      </c>
      <c r="AU282" s="220" t="s">
        <v>81</v>
      </c>
      <c r="AV282" s="15" t="s">
        <v>79</v>
      </c>
      <c r="AW282" s="15" t="s">
        <v>132</v>
      </c>
      <c r="AX282" s="15" t="s">
        <v>71</v>
      </c>
      <c r="AY282" s="220" t="s">
        <v>120</v>
      </c>
    </row>
    <row r="283" spans="1:65" s="13" customFormat="1" ht="10">
      <c r="B283" s="188"/>
      <c r="C283" s="189"/>
      <c r="D283" s="190" t="s">
        <v>130</v>
      </c>
      <c r="E283" s="191" t="s">
        <v>19</v>
      </c>
      <c r="F283" s="192" t="s">
        <v>415</v>
      </c>
      <c r="G283" s="189"/>
      <c r="H283" s="193">
        <v>8.8000000000000007</v>
      </c>
      <c r="I283" s="194"/>
      <c r="J283" s="189"/>
      <c r="K283" s="189"/>
      <c r="L283" s="195"/>
      <c r="M283" s="196"/>
      <c r="N283" s="197"/>
      <c r="O283" s="197"/>
      <c r="P283" s="197"/>
      <c r="Q283" s="197"/>
      <c r="R283" s="197"/>
      <c r="S283" s="197"/>
      <c r="T283" s="198"/>
      <c r="AT283" s="199" t="s">
        <v>130</v>
      </c>
      <c r="AU283" s="199" t="s">
        <v>81</v>
      </c>
      <c r="AV283" s="13" t="s">
        <v>81</v>
      </c>
      <c r="AW283" s="13" t="s">
        <v>132</v>
      </c>
      <c r="AX283" s="13" t="s">
        <v>71</v>
      </c>
      <c r="AY283" s="199" t="s">
        <v>120</v>
      </c>
    </row>
    <row r="284" spans="1:65" s="14" customFormat="1" ht="10">
      <c r="B284" s="200"/>
      <c r="C284" s="201"/>
      <c r="D284" s="190" t="s">
        <v>130</v>
      </c>
      <c r="E284" s="202" t="s">
        <v>19</v>
      </c>
      <c r="F284" s="203" t="s">
        <v>133</v>
      </c>
      <c r="G284" s="201"/>
      <c r="H284" s="204">
        <v>8.8000000000000007</v>
      </c>
      <c r="I284" s="205"/>
      <c r="J284" s="201"/>
      <c r="K284" s="201"/>
      <c r="L284" s="206"/>
      <c r="M284" s="207"/>
      <c r="N284" s="208"/>
      <c r="O284" s="208"/>
      <c r="P284" s="208"/>
      <c r="Q284" s="208"/>
      <c r="R284" s="208"/>
      <c r="S284" s="208"/>
      <c r="T284" s="209"/>
      <c r="AT284" s="210" t="s">
        <v>130</v>
      </c>
      <c r="AU284" s="210" t="s">
        <v>81</v>
      </c>
      <c r="AV284" s="14" t="s">
        <v>128</v>
      </c>
      <c r="AW284" s="14" t="s">
        <v>132</v>
      </c>
      <c r="AX284" s="14" t="s">
        <v>79</v>
      </c>
      <c r="AY284" s="210" t="s">
        <v>120</v>
      </c>
    </row>
    <row r="285" spans="1:65" s="2" customFormat="1" ht="16.5" customHeight="1">
      <c r="A285" s="36"/>
      <c r="B285" s="37"/>
      <c r="C285" s="232" t="s">
        <v>416</v>
      </c>
      <c r="D285" s="232" t="s">
        <v>186</v>
      </c>
      <c r="E285" s="233" t="s">
        <v>417</v>
      </c>
      <c r="F285" s="234" t="s">
        <v>418</v>
      </c>
      <c r="G285" s="235" t="s">
        <v>204</v>
      </c>
      <c r="H285" s="236">
        <v>220</v>
      </c>
      <c r="I285" s="237"/>
      <c r="J285" s="238">
        <f>ROUND(I285*H285,2)</f>
        <v>0</v>
      </c>
      <c r="K285" s="234" t="s">
        <v>127</v>
      </c>
      <c r="L285" s="239"/>
      <c r="M285" s="240" t="s">
        <v>19</v>
      </c>
      <c r="N285" s="241" t="s">
        <v>42</v>
      </c>
      <c r="O285" s="66"/>
      <c r="P285" s="184">
        <f>O285*H285</f>
        <v>0</v>
      </c>
      <c r="Q285" s="184">
        <v>0</v>
      </c>
      <c r="R285" s="184">
        <f>Q285*H285</f>
        <v>0</v>
      </c>
      <c r="S285" s="184">
        <v>0</v>
      </c>
      <c r="T285" s="185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86" t="s">
        <v>191</v>
      </c>
      <c r="AT285" s="186" t="s">
        <v>186</v>
      </c>
      <c r="AU285" s="186" t="s">
        <v>81</v>
      </c>
      <c r="AY285" s="19" t="s">
        <v>120</v>
      </c>
      <c r="BE285" s="187">
        <f>IF(N285="základní",J285,0)</f>
        <v>0</v>
      </c>
      <c r="BF285" s="187">
        <f>IF(N285="snížená",J285,0)</f>
        <v>0</v>
      </c>
      <c r="BG285" s="187">
        <f>IF(N285="zákl. přenesená",J285,0)</f>
        <v>0</v>
      </c>
      <c r="BH285" s="187">
        <f>IF(N285="sníž. přenesená",J285,0)</f>
        <v>0</v>
      </c>
      <c r="BI285" s="187">
        <f>IF(N285="nulová",J285,0)</f>
        <v>0</v>
      </c>
      <c r="BJ285" s="19" t="s">
        <v>79</v>
      </c>
      <c r="BK285" s="187">
        <f>ROUND(I285*H285,2)</f>
        <v>0</v>
      </c>
      <c r="BL285" s="19" t="s">
        <v>128</v>
      </c>
      <c r="BM285" s="186" t="s">
        <v>419</v>
      </c>
    </row>
    <row r="286" spans="1:65" s="13" customFormat="1" ht="10">
      <c r="B286" s="188"/>
      <c r="C286" s="189"/>
      <c r="D286" s="190" t="s">
        <v>130</v>
      </c>
      <c r="E286" s="191" t="s">
        <v>19</v>
      </c>
      <c r="F286" s="192" t="s">
        <v>420</v>
      </c>
      <c r="G286" s="189"/>
      <c r="H286" s="193">
        <v>220</v>
      </c>
      <c r="I286" s="194"/>
      <c r="J286" s="189"/>
      <c r="K286" s="189"/>
      <c r="L286" s="195"/>
      <c r="M286" s="196"/>
      <c r="N286" s="197"/>
      <c r="O286" s="197"/>
      <c r="P286" s="197"/>
      <c r="Q286" s="197"/>
      <c r="R286" s="197"/>
      <c r="S286" s="197"/>
      <c r="T286" s="198"/>
      <c r="AT286" s="199" t="s">
        <v>130</v>
      </c>
      <c r="AU286" s="199" t="s">
        <v>81</v>
      </c>
      <c r="AV286" s="13" t="s">
        <v>81</v>
      </c>
      <c r="AW286" s="13" t="s">
        <v>132</v>
      </c>
      <c r="AX286" s="13" t="s">
        <v>79</v>
      </c>
      <c r="AY286" s="199" t="s">
        <v>120</v>
      </c>
    </row>
    <row r="287" spans="1:65" s="2" customFormat="1" ht="16.5" customHeight="1">
      <c r="A287" s="36"/>
      <c r="B287" s="37"/>
      <c r="C287" s="232" t="s">
        <v>421</v>
      </c>
      <c r="D287" s="232" t="s">
        <v>186</v>
      </c>
      <c r="E287" s="233" t="s">
        <v>422</v>
      </c>
      <c r="F287" s="234" t="s">
        <v>423</v>
      </c>
      <c r="G287" s="235" t="s">
        <v>404</v>
      </c>
      <c r="H287" s="236">
        <v>220</v>
      </c>
      <c r="I287" s="237"/>
      <c r="J287" s="238">
        <f>ROUND(I287*H287,2)</f>
        <v>0</v>
      </c>
      <c r="K287" s="234" t="s">
        <v>127</v>
      </c>
      <c r="L287" s="239"/>
      <c r="M287" s="240" t="s">
        <v>19</v>
      </c>
      <c r="N287" s="241" t="s">
        <v>42</v>
      </c>
      <c r="O287" s="66"/>
      <c r="P287" s="184">
        <f>O287*H287</f>
        <v>0</v>
      </c>
      <c r="Q287" s="184">
        <v>0</v>
      </c>
      <c r="R287" s="184">
        <f>Q287*H287</f>
        <v>0</v>
      </c>
      <c r="S287" s="184">
        <v>0</v>
      </c>
      <c r="T287" s="185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6" t="s">
        <v>191</v>
      </c>
      <c r="AT287" s="186" t="s">
        <v>186</v>
      </c>
      <c r="AU287" s="186" t="s">
        <v>81</v>
      </c>
      <c r="AY287" s="19" t="s">
        <v>120</v>
      </c>
      <c r="BE287" s="187">
        <f>IF(N287="základní",J287,0)</f>
        <v>0</v>
      </c>
      <c r="BF287" s="187">
        <f>IF(N287="snížená",J287,0)</f>
        <v>0</v>
      </c>
      <c r="BG287" s="187">
        <f>IF(N287="zákl. přenesená",J287,0)</f>
        <v>0</v>
      </c>
      <c r="BH287" s="187">
        <f>IF(N287="sníž. přenesená",J287,0)</f>
        <v>0</v>
      </c>
      <c r="BI287" s="187">
        <f>IF(N287="nulová",J287,0)</f>
        <v>0</v>
      </c>
      <c r="BJ287" s="19" t="s">
        <v>79</v>
      </c>
      <c r="BK287" s="187">
        <f>ROUND(I287*H287,2)</f>
        <v>0</v>
      </c>
      <c r="BL287" s="19" t="s">
        <v>128</v>
      </c>
      <c r="BM287" s="186" t="s">
        <v>424</v>
      </c>
    </row>
    <row r="288" spans="1:65" s="13" customFormat="1" ht="10">
      <c r="B288" s="188"/>
      <c r="C288" s="189"/>
      <c r="D288" s="190" t="s">
        <v>130</v>
      </c>
      <c r="E288" s="191" t="s">
        <v>19</v>
      </c>
      <c r="F288" s="192" t="s">
        <v>425</v>
      </c>
      <c r="G288" s="189"/>
      <c r="H288" s="193">
        <v>220</v>
      </c>
      <c r="I288" s="194"/>
      <c r="J288" s="189"/>
      <c r="K288" s="189"/>
      <c r="L288" s="195"/>
      <c r="M288" s="196"/>
      <c r="N288" s="197"/>
      <c r="O288" s="197"/>
      <c r="P288" s="197"/>
      <c r="Q288" s="197"/>
      <c r="R288" s="197"/>
      <c r="S288" s="197"/>
      <c r="T288" s="198"/>
      <c r="AT288" s="199" t="s">
        <v>130</v>
      </c>
      <c r="AU288" s="199" t="s">
        <v>81</v>
      </c>
      <c r="AV288" s="13" t="s">
        <v>81</v>
      </c>
      <c r="AW288" s="13" t="s">
        <v>132</v>
      </c>
      <c r="AX288" s="13" t="s">
        <v>79</v>
      </c>
      <c r="AY288" s="199" t="s">
        <v>120</v>
      </c>
    </row>
    <row r="289" spans="1:65" s="2" customFormat="1" ht="16.5" customHeight="1">
      <c r="A289" s="36"/>
      <c r="B289" s="37"/>
      <c r="C289" s="232" t="s">
        <v>426</v>
      </c>
      <c r="D289" s="232" t="s">
        <v>186</v>
      </c>
      <c r="E289" s="233" t="s">
        <v>427</v>
      </c>
      <c r="F289" s="234" t="s">
        <v>428</v>
      </c>
      <c r="G289" s="235" t="s">
        <v>189</v>
      </c>
      <c r="H289" s="236">
        <v>55</v>
      </c>
      <c r="I289" s="237"/>
      <c r="J289" s="238">
        <f>ROUND(I289*H289,2)</f>
        <v>0</v>
      </c>
      <c r="K289" s="234" t="s">
        <v>19</v>
      </c>
      <c r="L289" s="239"/>
      <c r="M289" s="240" t="s">
        <v>19</v>
      </c>
      <c r="N289" s="241" t="s">
        <v>42</v>
      </c>
      <c r="O289" s="66"/>
      <c r="P289" s="184">
        <f>O289*H289</f>
        <v>0</v>
      </c>
      <c r="Q289" s="184">
        <v>1</v>
      </c>
      <c r="R289" s="184">
        <f>Q289*H289</f>
        <v>55</v>
      </c>
      <c r="S289" s="184">
        <v>0</v>
      </c>
      <c r="T289" s="185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6" t="s">
        <v>191</v>
      </c>
      <c r="AT289" s="186" t="s">
        <v>186</v>
      </c>
      <c r="AU289" s="186" t="s">
        <v>81</v>
      </c>
      <c r="AY289" s="19" t="s">
        <v>120</v>
      </c>
      <c r="BE289" s="187">
        <f>IF(N289="základní",J289,0)</f>
        <v>0</v>
      </c>
      <c r="BF289" s="187">
        <f>IF(N289="snížená",J289,0)</f>
        <v>0</v>
      </c>
      <c r="BG289" s="187">
        <f>IF(N289="zákl. přenesená",J289,0)</f>
        <v>0</v>
      </c>
      <c r="BH289" s="187">
        <f>IF(N289="sníž. přenesená",J289,0)</f>
        <v>0</v>
      </c>
      <c r="BI289" s="187">
        <f>IF(N289="nulová",J289,0)</f>
        <v>0</v>
      </c>
      <c r="BJ289" s="19" t="s">
        <v>79</v>
      </c>
      <c r="BK289" s="187">
        <f>ROUND(I289*H289,2)</f>
        <v>0</v>
      </c>
      <c r="BL289" s="19" t="s">
        <v>128</v>
      </c>
      <c r="BM289" s="186" t="s">
        <v>429</v>
      </c>
    </row>
    <row r="290" spans="1:65" s="15" customFormat="1" ht="10">
      <c r="B290" s="211"/>
      <c r="C290" s="212"/>
      <c r="D290" s="190" t="s">
        <v>130</v>
      </c>
      <c r="E290" s="213" t="s">
        <v>19</v>
      </c>
      <c r="F290" s="214" t="s">
        <v>430</v>
      </c>
      <c r="G290" s="212"/>
      <c r="H290" s="213" t="s">
        <v>19</v>
      </c>
      <c r="I290" s="215"/>
      <c r="J290" s="212"/>
      <c r="K290" s="212"/>
      <c r="L290" s="216"/>
      <c r="M290" s="217"/>
      <c r="N290" s="218"/>
      <c r="O290" s="218"/>
      <c r="P290" s="218"/>
      <c r="Q290" s="218"/>
      <c r="R290" s="218"/>
      <c r="S290" s="218"/>
      <c r="T290" s="219"/>
      <c r="AT290" s="220" t="s">
        <v>130</v>
      </c>
      <c r="AU290" s="220" t="s">
        <v>81</v>
      </c>
      <c r="AV290" s="15" t="s">
        <v>79</v>
      </c>
      <c r="AW290" s="15" t="s">
        <v>132</v>
      </c>
      <c r="AX290" s="15" t="s">
        <v>71</v>
      </c>
      <c r="AY290" s="220" t="s">
        <v>120</v>
      </c>
    </row>
    <row r="291" spans="1:65" s="13" customFormat="1" ht="10">
      <c r="B291" s="188"/>
      <c r="C291" s="189"/>
      <c r="D291" s="190" t="s">
        <v>130</v>
      </c>
      <c r="E291" s="191" t="s">
        <v>19</v>
      </c>
      <c r="F291" s="192" t="s">
        <v>431</v>
      </c>
      <c r="G291" s="189"/>
      <c r="H291" s="193">
        <v>55</v>
      </c>
      <c r="I291" s="194"/>
      <c r="J291" s="189"/>
      <c r="K291" s="189"/>
      <c r="L291" s="195"/>
      <c r="M291" s="196"/>
      <c r="N291" s="197"/>
      <c r="O291" s="197"/>
      <c r="P291" s="197"/>
      <c r="Q291" s="197"/>
      <c r="R291" s="197"/>
      <c r="S291" s="197"/>
      <c r="T291" s="198"/>
      <c r="AT291" s="199" t="s">
        <v>130</v>
      </c>
      <c r="AU291" s="199" t="s">
        <v>81</v>
      </c>
      <c r="AV291" s="13" t="s">
        <v>81</v>
      </c>
      <c r="AW291" s="13" t="s">
        <v>132</v>
      </c>
      <c r="AX291" s="13" t="s">
        <v>71</v>
      </c>
      <c r="AY291" s="199" t="s">
        <v>120</v>
      </c>
    </row>
    <row r="292" spans="1:65" s="14" customFormat="1" ht="10">
      <c r="B292" s="200"/>
      <c r="C292" s="201"/>
      <c r="D292" s="190" t="s">
        <v>130</v>
      </c>
      <c r="E292" s="202" t="s">
        <v>19</v>
      </c>
      <c r="F292" s="203" t="s">
        <v>133</v>
      </c>
      <c r="G292" s="201"/>
      <c r="H292" s="204">
        <v>55</v>
      </c>
      <c r="I292" s="205"/>
      <c r="J292" s="201"/>
      <c r="K292" s="201"/>
      <c r="L292" s="206"/>
      <c r="M292" s="207"/>
      <c r="N292" s="208"/>
      <c r="O292" s="208"/>
      <c r="P292" s="208"/>
      <c r="Q292" s="208"/>
      <c r="R292" s="208"/>
      <c r="S292" s="208"/>
      <c r="T292" s="209"/>
      <c r="AT292" s="210" t="s">
        <v>130</v>
      </c>
      <c r="AU292" s="210" t="s">
        <v>81</v>
      </c>
      <c r="AV292" s="14" t="s">
        <v>128</v>
      </c>
      <c r="AW292" s="14" t="s">
        <v>132</v>
      </c>
      <c r="AX292" s="14" t="s">
        <v>79</v>
      </c>
      <c r="AY292" s="210" t="s">
        <v>120</v>
      </c>
    </row>
    <row r="293" spans="1:65" s="2" customFormat="1" ht="16.5" customHeight="1">
      <c r="A293" s="36"/>
      <c r="B293" s="37"/>
      <c r="C293" s="232" t="s">
        <v>432</v>
      </c>
      <c r="D293" s="232" t="s">
        <v>186</v>
      </c>
      <c r="E293" s="233" t="s">
        <v>433</v>
      </c>
      <c r="F293" s="234" t="s">
        <v>434</v>
      </c>
      <c r="G293" s="235" t="s">
        <v>189</v>
      </c>
      <c r="H293" s="236">
        <v>0.50800000000000001</v>
      </c>
      <c r="I293" s="237"/>
      <c r="J293" s="238">
        <f>ROUND(I293*H293,2)</f>
        <v>0</v>
      </c>
      <c r="K293" s="234" t="s">
        <v>19</v>
      </c>
      <c r="L293" s="239"/>
      <c r="M293" s="240" t="s">
        <v>19</v>
      </c>
      <c r="N293" s="241" t="s">
        <v>42</v>
      </c>
      <c r="O293" s="66"/>
      <c r="P293" s="184">
        <f>O293*H293</f>
        <v>0</v>
      </c>
      <c r="Q293" s="184">
        <v>1</v>
      </c>
      <c r="R293" s="184">
        <f>Q293*H293</f>
        <v>0.50800000000000001</v>
      </c>
      <c r="S293" s="184">
        <v>0</v>
      </c>
      <c r="T293" s="185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6" t="s">
        <v>191</v>
      </c>
      <c r="AT293" s="186" t="s">
        <v>186</v>
      </c>
      <c r="AU293" s="186" t="s">
        <v>81</v>
      </c>
      <c r="AY293" s="19" t="s">
        <v>120</v>
      </c>
      <c r="BE293" s="187">
        <f>IF(N293="základní",J293,0)</f>
        <v>0</v>
      </c>
      <c r="BF293" s="187">
        <f>IF(N293="snížená",J293,0)</f>
        <v>0</v>
      </c>
      <c r="BG293" s="187">
        <f>IF(N293="zákl. přenesená",J293,0)</f>
        <v>0</v>
      </c>
      <c r="BH293" s="187">
        <f>IF(N293="sníž. přenesená",J293,0)</f>
        <v>0</v>
      </c>
      <c r="BI293" s="187">
        <f>IF(N293="nulová",J293,0)</f>
        <v>0</v>
      </c>
      <c r="BJ293" s="19" t="s">
        <v>79</v>
      </c>
      <c r="BK293" s="187">
        <f>ROUND(I293*H293,2)</f>
        <v>0</v>
      </c>
      <c r="BL293" s="19" t="s">
        <v>128</v>
      </c>
      <c r="BM293" s="186" t="s">
        <v>435</v>
      </c>
    </row>
    <row r="294" spans="1:65" s="13" customFormat="1" ht="10">
      <c r="B294" s="188"/>
      <c r="C294" s="189"/>
      <c r="D294" s="190" t="s">
        <v>130</v>
      </c>
      <c r="E294" s="191" t="s">
        <v>19</v>
      </c>
      <c r="F294" s="192" t="s">
        <v>436</v>
      </c>
      <c r="G294" s="189"/>
      <c r="H294" s="193">
        <v>0.50819999999999999</v>
      </c>
      <c r="I294" s="194"/>
      <c r="J294" s="189"/>
      <c r="K294" s="189"/>
      <c r="L294" s="195"/>
      <c r="M294" s="196"/>
      <c r="N294" s="197"/>
      <c r="O294" s="197"/>
      <c r="P294" s="197"/>
      <c r="Q294" s="197"/>
      <c r="R294" s="197"/>
      <c r="S294" s="197"/>
      <c r="T294" s="198"/>
      <c r="AT294" s="199" t="s">
        <v>130</v>
      </c>
      <c r="AU294" s="199" t="s">
        <v>81</v>
      </c>
      <c r="AV294" s="13" t="s">
        <v>81</v>
      </c>
      <c r="AW294" s="13" t="s">
        <v>132</v>
      </c>
      <c r="AX294" s="13" t="s">
        <v>79</v>
      </c>
      <c r="AY294" s="199" t="s">
        <v>120</v>
      </c>
    </row>
    <row r="295" spans="1:65" s="2" customFormat="1" ht="37.75" customHeight="1">
      <c r="A295" s="36"/>
      <c r="B295" s="37"/>
      <c r="C295" s="175" t="s">
        <v>437</v>
      </c>
      <c r="D295" s="175" t="s">
        <v>123</v>
      </c>
      <c r="E295" s="176" t="s">
        <v>438</v>
      </c>
      <c r="F295" s="177" t="s">
        <v>439</v>
      </c>
      <c r="G295" s="178" t="s">
        <v>136</v>
      </c>
      <c r="H295" s="179">
        <v>66</v>
      </c>
      <c r="I295" s="180"/>
      <c r="J295" s="181">
        <f>ROUND(I295*H295,2)</f>
        <v>0</v>
      </c>
      <c r="K295" s="177" t="s">
        <v>127</v>
      </c>
      <c r="L295" s="41"/>
      <c r="M295" s="182" t="s">
        <v>19</v>
      </c>
      <c r="N295" s="183" t="s">
        <v>42</v>
      </c>
      <c r="O295" s="66"/>
      <c r="P295" s="184">
        <f>O295*H295</f>
        <v>0</v>
      </c>
      <c r="Q295" s="184">
        <v>0</v>
      </c>
      <c r="R295" s="184">
        <f>Q295*H295</f>
        <v>0</v>
      </c>
      <c r="S295" s="184">
        <v>0</v>
      </c>
      <c r="T295" s="185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6" t="s">
        <v>128</v>
      </c>
      <c r="AT295" s="186" t="s">
        <v>123</v>
      </c>
      <c r="AU295" s="186" t="s">
        <v>81</v>
      </c>
      <c r="AY295" s="19" t="s">
        <v>120</v>
      </c>
      <c r="BE295" s="187">
        <f>IF(N295="základní",J295,0)</f>
        <v>0</v>
      </c>
      <c r="BF295" s="187">
        <f>IF(N295="snížená",J295,0)</f>
        <v>0</v>
      </c>
      <c r="BG295" s="187">
        <f>IF(N295="zákl. přenesená",J295,0)</f>
        <v>0</v>
      </c>
      <c r="BH295" s="187">
        <f>IF(N295="sníž. přenesená",J295,0)</f>
        <v>0</v>
      </c>
      <c r="BI295" s="187">
        <f>IF(N295="nulová",J295,0)</f>
        <v>0</v>
      </c>
      <c r="BJ295" s="19" t="s">
        <v>79</v>
      </c>
      <c r="BK295" s="187">
        <f>ROUND(I295*H295,2)</f>
        <v>0</v>
      </c>
      <c r="BL295" s="19" t="s">
        <v>128</v>
      </c>
      <c r="BM295" s="186" t="s">
        <v>440</v>
      </c>
    </row>
    <row r="296" spans="1:65" s="13" customFormat="1" ht="10">
      <c r="B296" s="188"/>
      <c r="C296" s="189"/>
      <c r="D296" s="190" t="s">
        <v>130</v>
      </c>
      <c r="E296" s="191" t="s">
        <v>19</v>
      </c>
      <c r="F296" s="192" t="s">
        <v>441</v>
      </c>
      <c r="G296" s="189"/>
      <c r="H296" s="193">
        <v>66</v>
      </c>
      <c r="I296" s="194"/>
      <c r="J296" s="189"/>
      <c r="K296" s="189"/>
      <c r="L296" s="195"/>
      <c r="M296" s="196"/>
      <c r="N296" s="197"/>
      <c r="O296" s="197"/>
      <c r="P296" s="197"/>
      <c r="Q296" s="197"/>
      <c r="R296" s="197"/>
      <c r="S296" s="197"/>
      <c r="T296" s="198"/>
      <c r="AT296" s="199" t="s">
        <v>130</v>
      </c>
      <c r="AU296" s="199" t="s">
        <v>81</v>
      </c>
      <c r="AV296" s="13" t="s">
        <v>81</v>
      </c>
      <c r="AW296" s="13" t="s">
        <v>132</v>
      </c>
      <c r="AX296" s="13" t="s">
        <v>79</v>
      </c>
      <c r="AY296" s="199" t="s">
        <v>120</v>
      </c>
    </row>
    <row r="297" spans="1:65" s="2" customFormat="1" ht="24.15" customHeight="1">
      <c r="A297" s="36"/>
      <c r="B297" s="37"/>
      <c r="C297" s="175" t="s">
        <v>442</v>
      </c>
      <c r="D297" s="175" t="s">
        <v>123</v>
      </c>
      <c r="E297" s="176" t="s">
        <v>443</v>
      </c>
      <c r="F297" s="177" t="s">
        <v>444</v>
      </c>
      <c r="G297" s="178" t="s">
        <v>136</v>
      </c>
      <c r="H297" s="179">
        <v>33</v>
      </c>
      <c r="I297" s="180"/>
      <c r="J297" s="181">
        <f>ROUND(I297*H297,2)</f>
        <v>0</v>
      </c>
      <c r="K297" s="177" t="s">
        <v>127</v>
      </c>
      <c r="L297" s="41"/>
      <c r="M297" s="182" t="s">
        <v>19</v>
      </c>
      <c r="N297" s="183" t="s">
        <v>42</v>
      </c>
      <c r="O297" s="66"/>
      <c r="P297" s="184">
        <f>O297*H297</f>
        <v>0</v>
      </c>
      <c r="Q297" s="184">
        <v>0</v>
      </c>
      <c r="R297" s="184">
        <f>Q297*H297</f>
        <v>0</v>
      </c>
      <c r="S297" s="184">
        <v>0</v>
      </c>
      <c r="T297" s="185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6" t="s">
        <v>128</v>
      </c>
      <c r="AT297" s="186" t="s">
        <v>123</v>
      </c>
      <c r="AU297" s="186" t="s">
        <v>81</v>
      </c>
      <c r="AY297" s="19" t="s">
        <v>120</v>
      </c>
      <c r="BE297" s="187">
        <f>IF(N297="základní",J297,0)</f>
        <v>0</v>
      </c>
      <c r="BF297" s="187">
        <f>IF(N297="snížená",J297,0)</f>
        <v>0</v>
      </c>
      <c r="BG297" s="187">
        <f>IF(N297="zákl. přenesená",J297,0)</f>
        <v>0</v>
      </c>
      <c r="BH297" s="187">
        <f>IF(N297="sníž. přenesená",J297,0)</f>
        <v>0</v>
      </c>
      <c r="BI297" s="187">
        <f>IF(N297="nulová",J297,0)</f>
        <v>0</v>
      </c>
      <c r="BJ297" s="19" t="s">
        <v>79</v>
      </c>
      <c r="BK297" s="187">
        <f>ROUND(I297*H297,2)</f>
        <v>0</v>
      </c>
      <c r="BL297" s="19" t="s">
        <v>128</v>
      </c>
      <c r="BM297" s="186" t="s">
        <v>445</v>
      </c>
    </row>
    <row r="298" spans="1:65" s="13" customFormat="1" ht="10">
      <c r="B298" s="188"/>
      <c r="C298" s="189"/>
      <c r="D298" s="190" t="s">
        <v>130</v>
      </c>
      <c r="E298" s="191" t="s">
        <v>19</v>
      </c>
      <c r="F298" s="192" t="s">
        <v>446</v>
      </c>
      <c r="G298" s="189"/>
      <c r="H298" s="193">
        <v>33</v>
      </c>
      <c r="I298" s="194"/>
      <c r="J298" s="189"/>
      <c r="K298" s="189"/>
      <c r="L298" s="195"/>
      <c r="M298" s="196"/>
      <c r="N298" s="197"/>
      <c r="O298" s="197"/>
      <c r="P298" s="197"/>
      <c r="Q298" s="197"/>
      <c r="R298" s="197"/>
      <c r="S298" s="197"/>
      <c r="T298" s="198"/>
      <c r="AT298" s="199" t="s">
        <v>130</v>
      </c>
      <c r="AU298" s="199" t="s">
        <v>81</v>
      </c>
      <c r="AV298" s="13" t="s">
        <v>81</v>
      </c>
      <c r="AW298" s="13" t="s">
        <v>132</v>
      </c>
      <c r="AX298" s="13" t="s">
        <v>79</v>
      </c>
      <c r="AY298" s="199" t="s">
        <v>120</v>
      </c>
    </row>
    <row r="299" spans="1:65" s="12" customFormat="1" ht="22.75" customHeight="1">
      <c r="B299" s="159"/>
      <c r="C299" s="160"/>
      <c r="D299" s="161" t="s">
        <v>70</v>
      </c>
      <c r="E299" s="173" t="s">
        <v>213</v>
      </c>
      <c r="F299" s="173" t="s">
        <v>447</v>
      </c>
      <c r="G299" s="160"/>
      <c r="H299" s="160"/>
      <c r="I299" s="163"/>
      <c r="J299" s="174">
        <f>BK299</f>
        <v>0</v>
      </c>
      <c r="K299" s="160"/>
      <c r="L299" s="165"/>
      <c r="M299" s="166"/>
      <c r="N299" s="167"/>
      <c r="O299" s="167"/>
      <c r="P299" s="168">
        <v>0</v>
      </c>
      <c r="Q299" s="167"/>
      <c r="R299" s="168">
        <v>0</v>
      </c>
      <c r="S299" s="167"/>
      <c r="T299" s="169">
        <v>0</v>
      </c>
      <c r="AR299" s="170" t="s">
        <v>79</v>
      </c>
      <c r="AT299" s="171" t="s">
        <v>70</v>
      </c>
      <c r="AU299" s="171" t="s">
        <v>79</v>
      </c>
      <c r="AY299" s="170" t="s">
        <v>120</v>
      </c>
      <c r="BK299" s="172">
        <v>0</v>
      </c>
    </row>
    <row r="300" spans="1:65" s="12" customFormat="1" ht="25.9" customHeight="1">
      <c r="B300" s="159"/>
      <c r="C300" s="160"/>
      <c r="D300" s="161" t="s">
        <v>70</v>
      </c>
      <c r="E300" s="162" t="s">
        <v>448</v>
      </c>
      <c r="F300" s="162" t="s">
        <v>449</v>
      </c>
      <c r="G300" s="160"/>
      <c r="H300" s="160"/>
      <c r="I300" s="163"/>
      <c r="J300" s="164">
        <f>BK300</f>
        <v>0</v>
      </c>
      <c r="K300" s="160"/>
      <c r="L300" s="165"/>
      <c r="M300" s="166"/>
      <c r="N300" s="167"/>
      <c r="O300" s="167"/>
      <c r="P300" s="168">
        <f>SUM(P301:P352)</f>
        <v>0</v>
      </c>
      <c r="Q300" s="167"/>
      <c r="R300" s="168">
        <f>SUM(R301:R352)</f>
        <v>0</v>
      </c>
      <c r="S300" s="167"/>
      <c r="T300" s="169">
        <f>SUM(T301:T352)</f>
        <v>0</v>
      </c>
      <c r="AR300" s="170" t="s">
        <v>128</v>
      </c>
      <c r="AT300" s="171" t="s">
        <v>70</v>
      </c>
      <c r="AU300" s="171" t="s">
        <v>71</v>
      </c>
      <c r="AY300" s="170" t="s">
        <v>120</v>
      </c>
      <c r="BK300" s="172">
        <f>SUM(BK301:BK352)</f>
        <v>0</v>
      </c>
    </row>
    <row r="301" spans="1:65" s="2" customFormat="1" ht="55.5" customHeight="1">
      <c r="A301" s="36"/>
      <c r="B301" s="37"/>
      <c r="C301" s="175" t="s">
        <v>450</v>
      </c>
      <c r="D301" s="175" t="s">
        <v>123</v>
      </c>
      <c r="E301" s="176" t="s">
        <v>451</v>
      </c>
      <c r="F301" s="177" t="s">
        <v>452</v>
      </c>
      <c r="G301" s="178" t="s">
        <v>189</v>
      </c>
      <c r="H301" s="179">
        <v>1052.19</v>
      </c>
      <c r="I301" s="180"/>
      <c r="J301" s="181">
        <f>ROUND(I301*H301,2)</f>
        <v>0</v>
      </c>
      <c r="K301" s="177" t="s">
        <v>127</v>
      </c>
      <c r="L301" s="41"/>
      <c r="M301" s="182" t="s">
        <v>19</v>
      </c>
      <c r="N301" s="183" t="s">
        <v>42</v>
      </c>
      <c r="O301" s="66"/>
      <c r="P301" s="184">
        <f>O301*H301</f>
        <v>0</v>
      </c>
      <c r="Q301" s="184">
        <v>0</v>
      </c>
      <c r="R301" s="184">
        <f>Q301*H301</f>
        <v>0</v>
      </c>
      <c r="S301" s="184">
        <v>0</v>
      </c>
      <c r="T301" s="185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86" t="s">
        <v>453</v>
      </c>
      <c r="AT301" s="186" t="s">
        <v>123</v>
      </c>
      <c r="AU301" s="186" t="s">
        <v>79</v>
      </c>
      <c r="AY301" s="19" t="s">
        <v>120</v>
      </c>
      <c r="BE301" s="187">
        <f>IF(N301="základní",J301,0)</f>
        <v>0</v>
      </c>
      <c r="BF301" s="187">
        <f>IF(N301="snížená",J301,0)</f>
        <v>0</v>
      </c>
      <c r="BG301" s="187">
        <f>IF(N301="zákl. přenesená",J301,0)</f>
        <v>0</v>
      </c>
      <c r="BH301" s="187">
        <f>IF(N301="sníž. přenesená",J301,0)</f>
        <v>0</v>
      </c>
      <c r="BI301" s="187">
        <f>IF(N301="nulová",J301,0)</f>
        <v>0</v>
      </c>
      <c r="BJ301" s="19" t="s">
        <v>79</v>
      </c>
      <c r="BK301" s="187">
        <f>ROUND(I301*H301,2)</f>
        <v>0</v>
      </c>
      <c r="BL301" s="19" t="s">
        <v>453</v>
      </c>
      <c r="BM301" s="186" t="s">
        <v>454</v>
      </c>
    </row>
    <row r="302" spans="1:65" s="13" customFormat="1" ht="10">
      <c r="B302" s="188"/>
      <c r="C302" s="189"/>
      <c r="D302" s="190" t="s">
        <v>130</v>
      </c>
      <c r="E302" s="191" t="s">
        <v>19</v>
      </c>
      <c r="F302" s="192" t="s">
        <v>455</v>
      </c>
      <c r="G302" s="189"/>
      <c r="H302" s="193">
        <v>6.3E-2</v>
      </c>
      <c r="I302" s="194"/>
      <c r="J302" s="189"/>
      <c r="K302" s="189"/>
      <c r="L302" s="195"/>
      <c r="M302" s="196"/>
      <c r="N302" s="197"/>
      <c r="O302" s="197"/>
      <c r="P302" s="197"/>
      <c r="Q302" s="197"/>
      <c r="R302" s="197"/>
      <c r="S302" s="197"/>
      <c r="T302" s="198"/>
      <c r="AT302" s="199" t="s">
        <v>130</v>
      </c>
      <c r="AU302" s="199" t="s">
        <v>79</v>
      </c>
      <c r="AV302" s="13" t="s">
        <v>81</v>
      </c>
      <c r="AW302" s="13" t="s">
        <v>132</v>
      </c>
      <c r="AX302" s="13" t="s">
        <v>71</v>
      </c>
      <c r="AY302" s="199" t="s">
        <v>120</v>
      </c>
    </row>
    <row r="303" spans="1:65" s="13" customFormat="1" ht="10">
      <c r="B303" s="188"/>
      <c r="C303" s="189"/>
      <c r="D303" s="190" t="s">
        <v>130</v>
      </c>
      <c r="E303" s="191" t="s">
        <v>19</v>
      </c>
      <c r="F303" s="192" t="s">
        <v>456</v>
      </c>
      <c r="G303" s="189"/>
      <c r="H303" s="193">
        <v>0.127</v>
      </c>
      <c r="I303" s="194"/>
      <c r="J303" s="189"/>
      <c r="K303" s="189"/>
      <c r="L303" s="195"/>
      <c r="M303" s="196"/>
      <c r="N303" s="197"/>
      <c r="O303" s="197"/>
      <c r="P303" s="197"/>
      <c r="Q303" s="197"/>
      <c r="R303" s="197"/>
      <c r="S303" s="197"/>
      <c r="T303" s="198"/>
      <c r="AT303" s="199" t="s">
        <v>130</v>
      </c>
      <c r="AU303" s="199" t="s">
        <v>79</v>
      </c>
      <c r="AV303" s="13" t="s">
        <v>81</v>
      </c>
      <c r="AW303" s="13" t="s">
        <v>132</v>
      </c>
      <c r="AX303" s="13" t="s">
        <v>71</v>
      </c>
      <c r="AY303" s="199" t="s">
        <v>120</v>
      </c>
    </row>
    <row r="304" spans="1:65" s="13" customFormat="1" ht="10">
      <c r="B304" s="188"/>
      <c r="C304" s="189"/>
      <c r="D304" s="190" t="s">
        <v>130</v>
      </c>
      <c r="E304" s="191" t="s">
        <v>19</v>
      </c>
      <c r="F304" s="192" t="s">
        <v>457</v>
      </c>
      <c r="G304" s="189"/>
      <c r="H304" s="193">
        <v>920</v>
      </c>
      <c r="I304" s="194"/>
      <c r="J304" s="189"/>
      <c r="K304" s="189"/>
      <c r="L304" s="195"/>
      <c r="M304" s="196"/>
      <c r="N304" s="197"/>
      <c r="O304" s="197"/>
      <c r="P304" s="197"/>
      <c r="Q304" s="197"/>
      <c r="R304" s="197"/>
      <c r="S304" s="197"/>
      <c r="T304" s="198"/>
      <c r="AT304" s="199" t="s">
        <v>130</v>
      </c>
      <c r="AU304" s="199" t="s">
        <v>79</v>
      </c>
      <c r="AV304" s="13" t="s">
        <v>81</v>
      </c>
      <c r="AW304" s="13" t="s">
        <v>132</v>
      </c>
      <c r="AX304" s="13" t="s">
        <v>71</v>
      </c>
      <c r="AY304" s="199" t="s">
        <v>120</v>
      </c>
    </row>
    <row r="305" spans="1:65" s="13" customFormat="1" ht="10">
      <c r="B305" s="188"/>
      <c r="C305" s="189"/>
      <c r="D305" s="190" t="s">
        <v>130</v>
      </c>
      <c r="E305" s="191" t="s">
        <v>19</v>
      </c>
      <c r="F305" s="192" t="s">
        <v>458</v>
      </c>
      <c r="G305" s="189"/>
      <c r="H305" s="193">
        <v>132</v>
      </c>
      <c r="I305" s="194"/>
      <c r="J305" s="189"/>
      <c r="K305" s="189"/>
      <c r="L305" s="195"/>
      <c r="M305" s="196"/>
      <c r="N305" s="197"/>
      <c r="O305" s="197"/>
      <c r="P305" s="197"/>
      <c r="Q305" s="197"/>
      <c r="R305" s="197"/>
      <c r="S305" s="197"/>
      <c r="T305" s="198"/>
      <c r="AT305" s="199" t="s">
        <v>130</v>
      </c>
      <c r="AU305" s="199" t="s">
        <v>79</v>
      </c>
      <c r="AV305" s="13" t="s">
        <v>81</v>
      </c>
      <c r="AW305" s="13" t="s">
        <v>132</v>
      </c>
      <c r="AX305" s="13" t="s">
        <v>71</v>
      </c>
      <c r="AY305" s="199" t="s">
        <v>120</v>
      </c>
    </row>
    <row r="306" spans="1:65" s="14" customFormat="1" ht="10">
      <c r="B306" s="200"/>
      <c r="C306" s="201"/>
      <c r="D306" s="190" t="s">
        <v>130</v>
      </c>
      <c r="E306" s="202" t="s">
        <v>19</v>
      </c>
      <c r="F306" s="203" t="s">
        <v>133</v>
      </c>
      <c r="G306" s="201"/>
      <c r="H306" s="204">
        <v>1052.19</v>
      </c>
      <c r="I306" s="205"/>
      <c r="J306" s="201"/>
      <c r="K306" s="201"/>
      <c r="L306" s="206"/>
      <c r="M306" s="207"/>
      <c r="N306" s="208"/>
      <c r="O306" s="208"/>
      <c r="P306" s="208"/>
      <c r="Q306" s="208"/>
      <c r="R306" s="208"/>
      <c r="S306" s="208"/>
      <c r="T306" s="209"/>
      <c r="AT306" s="210" t="s">
        <v>130</v>
      </c>
      <c r="AU306" s="210" t="s">
        <v>79</v>
      </c>
      <c r="AV306" s="14" t="s">
        <v>128</v>
      </c>
      <c r="AW306" s="14" t="s">
        <v>132</v>
      </c>
      <c r="AX306" s="14" t="s">
        <v>79</v>
      </c>
      <c r="AY306" s="210" t="s">
        <v>120</v>
      </c>
    </row>
    <row r="307" spans="1:65" s="2" customFormat="1" ht="62.75" customHeight="1">
      <c r="A307" s="36"/>
      <c r="B307" s="37"/>
      <c r="C307" s="175" t="s">
        <v>459</v>
      </c>
      <c r="D307" s="175" t="s">
        <v>123</v>
      </c>
      <c r="E307" s="176" t="s">
        <v>460</v>
      </c>
      <c r="F307" s="177" t="s">
        <v>461</v>
      </c>
      <c r="G307" s="178" t="s">
        <v>189</v>
      </c>
      <c r="H307" s="179">
        <v>88.8</v>
      </c>
      <c r="I307" s="180"/>
      <c r="J307" s="181">
        <f>ROUND(I307*H307,2)</f>
        <v>0</v>
      </c>
      <c r="K307" s="177" t="s">
        <v>127</v>
      </c>
      <c r="L307" s="41"/>
      <c r="M307" s="182" t="s">
        <v>19</v>
      </c>
      <c r="N307" s="183" t="s">
        <v>42</v>
      </c>
      <c r="O307" s="66"/>
      <c r="P307" s="184">
        <f>O307*H307</f>
        <v>0</v>
      </c>
      <c r="Q307" s="184">
        <v>0</v>
      </c>
      <c r="R307" s="184">
        <f>Q307*H307</f>
        <v>0</v>
      </c>
      <c r="S307" s="184">
        <v>0</v>
      </c>
      <c r="T307" s="185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6" t="s">
        <v>453</v>
      </c>
      <c r="AT307" s="186" t="s">
        <v>123</v>
      </c>
      <c r="AU307" s="186" t="s">
        <v>79</v>
      </c>
      <c r="AY307" s="19" t="s">
        <v>120</v>
      </c>
      <c r="BE307" s="187">
        <f>IF(N307="základní",J307,0)</f>
        <v>0</v>
      </c>
      <c r="BF307" s="187">
        <f>IF(N307="snížená",J307,0)</f>
        <v>0</v>
      </c>
      <c r="BG307" s="187">
        <f>IF(N307="zákl. přenesená",J307,0)</f>
        <v>0</v>
      </c>
      <c r="BH307" s="187">
        <f>IF(N307="sníž. přenesená",J307,0)</f>
        <v>0</v>
      </c>
      <c r="BI307" s="187">
        <f>IF(N307="nulová",J307,0)</f>
        <v>0</v>
      </c>
      <c r="BJ307" s="19" t="s">
        <v>79</v>
      </c>
      <c r="BK307" s="187">
        <f>ROUND(I307*H307,2)</f>
        <v>0</v>
      </c>
      <c r="BL307" s="19" t="s">
        <v>453</v>
      </c>
      <c r="BM307" s="186" t="s">
        <v>462</v>
      </c>
    </row>
    <row r="308" spans="1:65" s="13" customFormat="1" ht="10">
      <c r="B308" s="188"/>
      <c r="C308" s="189"/>
      <c r="D308" s="190" t="s">
        <v>130</v>
      </c>
      <c r="E308" s="191" t="s">
        <v>19</v>
      </c>
      <c r="F308" s="192" t="s">
        <v>463</v>
      </c>
      <c r="G308" s="189"/>
      <c r="H308" s="193">
        <v>35.9</v>
      </c>
      <c r="I308" s="194"/>
      <c r="J308" s="189"/>
      <c r="K308" s="189"/>
      <c r="L308" s="195"/>
      <c r="M308" s="196"/>
      <c r="N308" s="197"/>
      <c r="O308" s="197"/>
      <c r="P308" s="197"/>
      <c r="Q308" s="197"/>
      <c r="R308" s="197"/>
      <c r="S308" s="197"/>
      <c r="T308" s="198"/>
      <c r="AT308" s="199" t="s">
        <v>130</v>
      </c>
      <c r="AU308" s="199" t="s">
        <v>79</v>
      </c>
      <c r="AV308" s="13" t="s">
        <v>81</v>
      </c>
      <c r="AW308" s="13" t="s">
        <v>132</v>
      </c>
      <c r="AX308" s="13" t="s">
        <v>71</v>
      </c>
      <c r="AY308" s="199" t="s">
        <v>120</v>
      </c>
    </row>
    <row r="309" spans="1:65" s="13" customFormat="1" ht="10">
      <c r="B309" s="188"/>
      <c r="C309" s="189"/>
      <c r="D309" s="190" t="s">
        <v>130</v>
      </c>
      <c r="E309" s="191" t="s">
        <v>19</v>
      </c>
      <c r="F309" s="192" t="s">
        <v>464</v>
      </c>
      <c r="G309" s="189"/>
      <c r="H309" s="193">
        <v>19.100000000000001</v>
      </c>
      <c r="I309" s="194"/>
      <c r="J309" s="189"/>
      <c r="K309" s="189"/>
      <c r="L309" s="195"/>
      <c r="M309" s="196"/>
      <c r="N309" s="197"/>
      <c r="O309" s="197"/>
      <c r="P309" s="197"/>
      <c r="Q309" s="197"/>
      <c r="R309" s="197"/>
      <c r="S309" s="197"/>
      <c r="T309" s="198"/>
      <c r="AT309" s="199" t="s">
        <v>130</v>
      </c>
      <c r="AU309" s="199" t="s">
        <v>79</v>
      </c>
      <c r="AV309" s="13" t="s">
        <v>81</v>
      </c>
      <c r="AW309" s="13" t="s">
        <v>132</v>
      </c>
      <c r="AX309" s="13" t="s">
        <v>71</v>
      </c>
      <c r="AY309" s="199" t="s">
        <v>120</v>
      </c>
    </row>
    <row r="310" spans="1:65" s="13" customFormat="1" ht="10">
      <c r="B310" s="188"/>
      <c r="C310" s="189"/>
      <c r="D310" s="190" t="s">
        <v>130</v>
      </c>
      <c r="E310" s="191" t="s">
        <v>19</v>
      </c>
      <c r="F310" s="192" t="s">
        <v>465</v>
      </c>
      <c r="G310" s="189"/>
      <c r="H310" s="193">
        <v>33.799999999999997</v>
      </c>
      <c r="I310" s="194"/>
      <c r="J310" s="189"/>
      <c r="K310" s="189"/>
      <c r="L310" s="195"/>
      <c r="M310" s="196"/>
      <c r="N310" s="197"/>
      <c r="O310" s="197"/>
      <c r="P310" s="197"/>
      <c r="Q310" s="197"/>
      <c r="R310" s="197"/>
      <c r="S310" s="197"/>
      <c r="T310" s="198"/>
      <c r="AT310" s="199" t="s">
        <v>130</v>
      </c>
      <c r="AU310" s="199" t="s">
        <v>79</v>
      </c>
      <c r="AV310" s="13" t="s">
        <v>81</v>
      </c>
      <c r="AW310" s="13" t="s">
        <v>132</v>
      </c>
      <c r="AX310" s="13" t="s">
        <v>71</v>
      </c>
      <c r="AY310" s="199" t="s">
        <v>120</v>
      </c>
    </row>
    <row r="311" spans="1:65" s="14" customFormat="1" ht="10">
      <c r="B311" s="200"/>
      <c r="C311" s="201"/>
      <c r="D311" s="190" t="s">
        <v>130</v>
      </c>
      <c r="E311" s="202" t="s">
        <v>19</v>
      </c>
      <c r="F311" s="203" t="s">
        <v>133</v>
      </c>
      <c r="G311" s="201"/>
      <c r="H311" s="204">
        <v>88.8</v>
      </c>
      <c r="I311" s="205"/>
      <c r="J311" s="201"/>
      <c r="K311" s="201"/>
      <c r="L311" s="206"/>
      <c r="M311" s="207"/>
      <c r="N311" s="208"/>
      <c r="O311" s="208"/>
      <c r="P311" s="208"/>
      <c r="Q311" s="208"/>
      <c r="R311" s="208"/>
      <c r="S311" s="208"/>
      <c r="T311" s="209"/>
      <c r="AT311" s="210" t="s">
        <v>130</v>
      </c>
      <c r="AU311" s="210" t="s">
        <v>79</v>
      </c>
      <c r="AV311" s="14" t="s">
        <v>128</v>
      </c>
      <c r="AW311" s="14" t="s">
        <v>132</v>
      </c>
      <c r="AX311" s="14" t="s">
        <v>79</v>
      </c>
      <c r="AY311" s="210" t="s">
        <v>120</v>
      </c>
    </row>
    <row r="312" spans="1:65" s="2" customFormat="1" ht="78" customHeight="1">
      <c r="A312" s="36"/>
      <c r="B312" s="37"/>
      <c r="C312" s="175" t="s">
        <v>466</v>
      </c>
      <c r="D312" s="175" t="s">
        <v>123</v>
      </c>
      <c r="E312" s="176" t="s">
        <v>467</v>
      </c>
      <c r="F312" s="177" t="s">
        <v>468</v>
      </c>
      <c r="G312" s="178" t="s">
        <v>189</v>
      </c>
      <c r="H312" s="179">
        <v>1659.5</v>
      </c>
      <c r="I312" s="180"/>
      <c r="J312" s="181">
        <f>ROUND(I312*H312,2)</f>
        <v>0</v>
      </c>
      <c r="K312" s="177" t="s">
        <v>127</v>
      </c>
      <c r="L312" s="41"/>
      <c r="M312" s="182" t="s">
        <v>19</v>
      </c>
      <c r="N312" s="183" t="s">
        <v>42</v>
      </c>
      <c r="O312" s="66"/>
      <c r="P312" s="184">
        <f>O312*H312</f>
        <v>0</v>
      </c>
      <c r="Q312" s="184">
        <v>0</v>
      </c>
      <c r="R312" s="184">
        <f>Q312*H312</f>
        <v>0</v>
      </c>
      <c r="S312" s="184">
        <v>0</v>
      </c>
      <c r="T312" s="185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6" t="s">
        <v>453</v>
      </c>
      <c r="AT312" s="186" t="s">
        <v>123</v>
      </c>
      <c r="AU312" s="186" t="s">
        <v>79</v>
      </c>
      <c r="AY312" s="19" t="s">
        <v>120</v>
      </c>
      <c r="BE312" s="187">
        <f>IF(N312="základní",J312,0)</f>
        <v>0</v>
      </c>
      <c r="BF312" s="187">
        <f>IF(N312="snížená",J312,0)</f>
        <v>0</v>
      </c>
      <c r="BG312" s="187">
        <f>IF(N312="zákl. přenesená",J312,0)</f>
        <v>0</v>
      </c>
      <c r="BH312" s="187">
        <f>IF(N312="sníž. přenesená",J312,0)</f>
        <v>0</v>
      </c>
      <c r="BI312" s="187">
        <f>IF(N312="nulová",J312,0)</f>
        <v>0</v>
      </c>
      <c r="BJ312" s="19" t="s">
        <v>79</v>
      </c>
      <c r="BK312" s="187">
        <f>ROUND(I312*H312,2)</f>
        <v>0</v>
      </c>
      <c r="BL312" s="19" t="s">
        <v>453</v>
      </c>
      <c r="BM312" s="186" t="s">
        <v>469</v>
      </c>
    </row>
    <row r="313" spans="1:65" s="13" customFormat="1" ht="10">
      <c r="B313" s="188"/>
      <c r="C313" s="189"/>
      <c r="D313" s="190" t="s">
        <v>130</v>
      </c>
      <c r="E313" s="191" t="s">
        <v>19</v>
      </c>
      <c r="F313" s="192" t="s">
        <v>470</v>
      </c>
      <c r="G313" s="189"/>
      <c r="H313" s="193">
        <v>6.5</v>
      </c>
      <c r="I313" s="194"/>
      <c r="J313" s="189"/>
      <c r="K313" s="189"/>
      <c r="L313" s="195"/>
      <c r="M313" s="196"/>
      <c r="N313" s="197"/>
      <c r="O313" s="197"/>
      <c r="P313" s="197"/>
      <c r="Q313" s="197"/>
      <c r="R313" s="197"/>
      <c r="S313" s="197"/>
      <c r="T313" s="198"/>
      <c r="AT313" s="199" t="s">
        <v>130</v>
      </c>
      <c r="AU313" s="199" t="s">
        <v>79</v>
      </c>
      <c r="AV313" s="13" t="s">
        <v>81</v>
      </c>
      <c r="AW313" s="13" t="s">
        <v>132</v>
      </c>
      <c r="AX313" s="13" t="s">
        <v>71</v>
      </c>
      <c r="AY313" s="199" t="s">
        <v>120</v>
      </c>
    </row>
    <row r="314" spans="1:65" s="13" customFormat="1" ht="10">
      <c r="B314" s="188"/>
      <c r="C314" s="189"/>
      <c r="D314" s="190" t="s">
        <v>130</v>
      </c>
      <c r="E314" s="191" t="s">
        <v>19</v>
      </c>
      <c r="F314" s="192" t="s">
        <v>471</v>
      </c>
      <c r="G314" s="189"/>
      <c r="H314" s="193">
        <v>1510</v>
      </c>
      <c r="I314" s="194"/>
      <c r="J314" s="189"/>
      <c r="K314" s="189"/>
      <c r="L314" s="195"/>
      <c r="M314" s="196"/>
      <c r="N314" s="197"/>
      <c r="O314" s="197"/>
      <c r="P314" s="197"/>
      <c r="Q314" s="197"/>
      <c r="R314" s="197"/>
      <c r="S314" s="197"/>
      <c r="T314" s="198"/>
      <c r="AT314" s="199" t="s">
        <v>130</v>
      </c>
      <c r="AU314" s="199" t="s">
        <v>79</v>
      </c>
      <c r="AV314" s="13" t="s">
        <v>81</v>
      </c>
      <c r="AW314" s="13" t="s">
        <v>132</v>
      </c>
      <c r="AX314" s="13" t="s">
        <v>71</v>
      </c>
      <c r="AY314" s="199" t="s">
        <v>120</v>
      </c>
    </row>
    <row r="315" spans="1:65" s="13" customFormat="1" ht="10">
      <c r="B315" s="188"/>
      <c r="C315" s="189"/>
      <c r="D315" s="190" t="s">
        <v>130</v>
      </c>
      <c r="E315" s="191" t="s">
        <v>19</v>
      </c>
      <c r="F315" s="192" t="s">
        <v>472</v>
      </c>
      <c r="G315" s="189"/>
      <c r="H315" s="193">
        <v>143</v>
      </c>
      <c r="I315" s="194"/>
      <c r="J315" s="189"/>
      <c r="K315" s="189"/>
      <c r="L315" s="195"/>
      <c r="M315" s="196"/>
      <c r="N315" s="197"/>
      <c r="O315" s="197"/>
      <c r="P315" s="197"/>
      <c r="Q315" s="197"/>
      <c r="R315" s="197"/>
      <c r="S315" s="197"/>
      <c r="T315" s="198"/>
      <c r="AT315" s="199" t="s">
        <v>130</v>
      </c>
      <c r="AU315" s="199" t="s">
        <v>79</v>
      </c>
      <c r="AV315" s="13" t="s">
        <v>81</v>
      </c>
      <c r="AW315" s="13" t="s">
        <v>132</v>
      </c>
      <c r="AX315" s="13" t="s">
        <v>71</v>
      </c>
      <c r="AY315" s="199" t="s">
        <v>120</v>
      </c>
    </row>
    <row r="316" spans="1:65" s="14" customFormat="1" ht="10">
      <c r="B316" s="200"/>
      <c r="C316" s="201"/>
      <c r="D316" s="190" t="s">
        <v>130</v>
      </c>
      <c r="E316" s="202" t="s">
        <v>19</v>
      </c>
      <c r="F316" s="203" t="s">
        <v>133</v>
      </c>
      <c r="G316" s="201"/>
      <c r="H316" s="204">
        <v>1659.5</v>
      </c>
      <c r="I316" s="205"/>
      <c r="J316" s="201"/>
      <c r="K316" s="201"/>
      <c r="L316" s="206"/>
      <c r="M316" s="207"/>
      <c r="N316" s="208"/>
      <c r="O316" s="208"/>
      <c r="P316" s="208"/>
      <c r="Q316" s="208"/>
      <c r="R316" s="208"/>
      <c r="S316" s="208"/>
      <c r="T316" s="209"/>
      <c r="AT316" s="210" t="s">
        <v>130</v>
      </c>
      <c r="AU316" s="210" t="s">
        <v>79</v>
      </c>
      <c r="AV316" s="14" t="s">
        <v>128</v>
      </c>
      <c r="AW316" s="14" t="s">
        <v>132</v>
      </c>
      <c r="AX316" s="14" t="s">
        <v>79</v>
      </c>
      <c r="AY316" s="210" t="s">
        <v>120</v>
      </c>
    </row>
    <row r="317" spans="1:65" s="2" customFormat="1" ht="78" customHeight="1">
      <c r="A317" s="36"/>
      <c r="B317" s="37"/>
      <c r="C317" s="175" t="s">
        <v>473</v>
      </c>
      <c r="D317" s="175" t="s">
        <v>123</v>
      </c>
      <c r="E317" s="176" t="s">
        <v>474</v>
      </c>
      <c r="F317" s="177" t="s">
        <v>475</v>
      </c>
      <c r="G317" s="178" t="s">
        <v>189</v>
      </c>
      <c r="H317" s="179">
        <v>140.6</v>
      </c>
      <c r="I317" s="180"/>
      <c r="J317" s="181">
        <f>ROUND(I317*H317,2)</f>
        <v>0</v>
      </c>
      <c r="K317" s="177" t="s">
        <v>127</v>
      </c>
      <c r="L317" s="41"/>
      <c r="M317" s="182" t="s">
        <v>19</v>
      </c>
      <c r="N317" s="183" t="s">
        <v>42</v>
      </c>
      <c r="O317" s="66"/>
      <c r="P317" s="184">
        <f>O317*H317</f>
        <v>0</v>
      </c>
      <c r="Q317" s="184">
        <v>0</v>
      </c>
      <c r="R317" s="184">
        <f>Q317*H317</f>
        <v>0</v>
      </c>
      <c r="S317" s="184">
        <v>0</v>
      </c>
      <c r="T317" s="185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6" t="s">
        <v>453</v>
      </c>
      <c r="AT317" s="186" t="s">
        <v>123</v>
      </c>
      <c r="AU317" s="186" t="s">
        <v>79</v>
      </c>
      <c r="AY317" s="19" t="s">
        <v>120</v>
      </c>
      <c r="BE317" s="187">
        <f>IF(N317="základní",J317,0)</f>
        <v>0</v>
      </c>
      <c r="BF317" s="187">
        <f>IF(N317="snížená",J317,0)</f>
        <v>0</v>
      </c>
      <c r="BG317" s="187">
        <f>IF(N317="zákl. přenesená",J317,0)</f>
        <v>0</v>
      </c>
      <c r="BH317" s="187">
        <f>IF(N317="sníž. přenesená",J317,0)</f>
        <v>0</v>
      </c>
      <c r="BI317" s="187">
        <f>IF(N317="nulová",J317,0)</f>
        <v>0</v>
      </c>
      <c r="BJ317" s="19" t="s">
        <v>79</v>
      </c>
      <c r="BK317" s="187">
        <f>ROUND(I317*H317,2)</f>
        <v>0</v>
      </c>
      <c r="BL317" s="19" t="s">
        <v>453</v>
      </c>
      <c r="BM317" s="186" t="s">
        <v>476</v>
      </c>
    </row>
    <row r="318" spans="1:65" s="13" customFormat="1" ht="10">
      <c r="B318" s="188"/>
      <c r="C318" s="189"/>
      <c r="D318" s="190" t="s">
        <v>130</v>
      </c>
      <c r="E318" s="191" t="s">
        <v>19</v>
      </c>
      <c r="F318" s="192" t="s">
        <v>477</v>
      </c>
      <c r="G318" s="189"/>
      <c r="H318" s="193">
        <v>27.4</v>
      </c>
      <c r="I318" s="194"/>
      <c r="J318" s="189"/>
      <c r="K318" s="189"/>
      <c r="L318" s="195"/>
      <c r="M318" s="196"/>
      <c r="N318" s="197"/>
      <c r="O318" s="197"/>
      <c r="P318" s="197"/>
      <c r="Q318" s="197"/>
      <c r="R318" s="197"/>
      <c r="S318" s="197"/>
      <c r="T318" s="198"/>
      <c r="AT318" s="199" t="s">
        <v>130</v>
      </c>
      <c r="AU318" s="199" t="s">
        <v>79</v>
      </c>
      <c r="AV318" s="13" t="s">
        <v>81</v>
      </c>
      <c r="AW318" s="13" t="s">
        <v>132</v>
      </c>
      <c r="AX318" s="13" t="s">
        <v>71</v>
      </c>
      <c r="AY318" s="199" t="s">
        <v>120</v>
      </c>
    </row>
    <row r="319" spans="1:65" s="13" customFormat="1" ht="10">
      <c r="B319" s="188"/>
      <c r="C319" s="189"/>
      <c r="D319" s="190" t="s">
        <v>130</v>
      </c>
      <c r="E319" s="191" t="s">
        <v>19</v>
      </c>
      <c r="F319" s="192" t="s">
        <v>478</v>
      </c>
      <c r="G319" s="189"/>
      <c r="H319" s="193">
        <v>113.2</v>
      </c>
      <c r="I319" s="194"/>
      <c r="J319" s="189"/>
      <c r="K319" s="189"/>
      <c r="L319" s="195"/>
      <c r="M319" s="196"/>
      <c r="N319" s="197"/>
      <c r="O319" s="197"/>
      <c r="P319" s="197"/>
      <c r="Q319" s="197"/>
      <c r="R319" s="197"/>
      <c r="S319" s="197"/>
      <c r="T319" s="198"/>
      <c r="AT319" s="199" t="s">
        <v>130</v>
      </c>
      <c r="AU319" s="199" t="s">
        <v>79</v>
      </c>
      <c r="AV319" s="13" t="s">
        <v>81</v>
      </c>
      <c r="AW319" s="13" t="s">
        <v>132</v>
      </c>
      <c r="AX319" s="13" t="s">
        <v>71</v>
      </c>
      <c r="AY319" s="199" t="s">
        <v>120</v>
      </c>
    </row>
    <row r="320" spans="1:65" s="14" customFormat="1" ht="10">
      <c r="B320" s="200"/>
      <c r="C320" s="201"/>
      <c r="D320" s="190" t="s">
        <v>130</v>
      </c>
      <c r="E320" s="202" t="s">
        <v>19</v>
      </c>
      <c r="F320" s="203" t="s">
        <v>133</v>
      </c>
      <c r="G320" s="201"/>
      <c r="H320" s="204">
        <v>140.6</v>
      </c>
      <c r="I320" s="205"/>
      <c r="J320" s="201"/>
      <c r="K320" s="201"/>
      <c r="L320" s="206"/>
      <c r="M320" s="207"/>
      <c r="N320" s="208"/>
      <c r="O320" s="208"/>
      <c r="P320" s="208"/>
      <c r="Q320" s="208"/>
      <c r="R320" s="208"/>
      <c r="S320" s="208"/>
      <c r="T320" s="209"/>
      <c r="AT320" s="210" t="s">
        <v>130</v>
      </c>
      <c r="AU320" s="210" t="s">
        <v>79</v>
      </c>
      <c r="AV320" s="14" t="s">
        <v>128</v>
      </c>
      <c r="AW320" s="14" t="s">
        <v>132</v>
      </c>
      <c r="AX320" s="14" t="s">
        <v>79</v>
      </c>
      <c r="AY320" s="210" t="s">
        <v>120</v>
      </c>
    </row>
    <row r="321" spans="1:65" s="2" customFormat="1" ht="44.25" customHeight="1">
      <c r="A321" s="36"/>
      <c r="B321" s="37"/>
      <c r="C321" s="175" t="s">
        <v>479</v>
      </c>
      <c r="D321" s="175" t="s">
        <v>123</v>
      </c>
      <c r="E321" s="176" t="s">
        <v>480</v>
      </c>
      <c r="F321" s="177" t="s">
        <v>481</v>
      </c>
      <c r="G321" s="178" t="s">
        <v>189</v>
      </c>
      <c r="H321" s="179">
        <v>2711.69</v>
      </c>
      <c r="I321" s="180"/>
      <c r="J321" s="181">
        <f>ROUND(I321*H321,2)</f>
        <v>0</v>
      </c>
      <c r="K321" s="177" t="s">
        <v>127</v>
      </c>
      <c r="L321" s="41"/>
      <c r="M321" s="182" t="s">
        <v>19</v>
      </c>
      <c r="N321" s="183" t="s">
        <v>42</v>
      </c>
      <c r="O321" s="66"/>
      <c r="P321" s="184">
        <f>O321*H321</f>
        <v>0</v>
      </c>
      <c r="Q321" s="184">
        <v>0</v>
      </c>
      <c r="R321" s="184">
        <f>Q321*H321</f>
        <v>0</v>
      </c>
      <c r="S321" s="184">
        <v>0</v>
      </c>
      <c r="T321" s="185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86" t="s">
        <v>453</v>
      </c>
      <c r="AT321" s="186" t="s">
        <v>123</v>
      </c>
      <c r="AU321" s="186" t="s">
        <v>79</v>
      </c>
      <c r="AY321" s="19" t="s">
        <v>120</v>
      </c>
      <c r="BE321" s="187">
        <f>IF(N321="základní",J321,0)</f>
        <v>0</v>
      </c>
      <c r="BF321" s="187">
        <f>IF(N321="snížená",J321,0)</f>
        <v>0</v>
      </c>
      <c r="BG321" s="187">
        <f>IF(N321="zákl. přenesená",J321,0)</f>
        <v>0</v>
      </c>
      <c r="BH321" s="187">
        <f>IF(N321="sníž. přenesená",J321,0)</f>
        <v>0</v>
      </c>
      <c r="BI321" s="187">
        <f>IF(N321="nulová",J321,0)</f>
        <v>0</v>
      </c>
      <c r="BJ321" s="19" t="s">
        <v>79</v>
      </c>
      <c r="BK321" s="187">
        <f>ROUND(I321*H321,2)</f>
        <v>0</v>
      </c>
      <c r="BL321" s="19" t="s">
        <v>453</v>
      </c>
      <c r="BM321" s="186" t="s">
        <v>482</v>
      </c>
    </row>
    <row r="322" spans="1:65" s="13" customFormat="1" ht="10">
      <c r="B322" s="188"/>
      <c r="C322" s="189"/>
      <c r="D322" s="190" t="s">
        <v>130</v>
      </c>
      <c r="E322" s="191" t="s">
        <v>19</v>
      </c>
      <c r="F322" s="192" t="s">
        <v>455</v>
      </c>
      <c r="G322" s="189"/>
      <c r="H322" s="193">
        <v>6.3E-2</v>
      </c>
      <c r="I322" s="194"/>
      <c r="J322" s="189"/>
      <c r="K322" s="189"/>
      <c r="L322" s="195"/>
      <c r="M322" s="196"/>
      <c r="N322" s="197"/>
      <c r="O322" s="197"/>
      <c r="P322" s="197"/>
      <c r="Q322" s="197"/>
      <c r="R322" s="197"/>
      <c r="S322" s="197"/>
      <c r="T322" s="198"/>
      <c r="AT322" s="199" t="s">
        <v>130</v>
      </c>
      <c r="AU322" s="199" t="s">
        <v>79</v>
      </c>
      <c r="AV322" s="13" t="s">
        <v>81</v>
      </c>
      <c r="AW322" s="13" t="s">
        <v>132</v>
      </c>
      <c r="AX322" s="13" t="s">
        <v>71</v>
      </c>
      <c r="AY322" s="199" t="s">
        <v>120</v>
      </c>
    </row>
    <row r="323" spans="1:65" s="13" customFormat="1" ht="10">
      <c r="B323" s="188"/>
      <c r="C323" s="189"/>
      <c r="D323" s="190" t="s">
        <v>130</v>
      </c>
      <c r="E323" s="191" t="s">
        <v>19</v>
      </c>
      <c r="F323" s="192" t="s">
        <v>456</v>
      </c>
      <c r="G323" s="189"/>
      <c r="H323" s="193">
        <v>0.127</v>
      </c>
      <c r="I323" s="194"/>
      <c r="J323" s="189"/>
      <c r="K323" s="189"/>
      <c r="L323" s="195"/>
      <c r="M323" s="196"/>
      <c r="N323" s="197"/>
      <c r="O323" s="197"/>
      <c r="P323" s="197"/>
      <c r="Q323" s="197"/>
      <c r="R323" s="197"/>
      <c r="S323" s="197"/>
      <c r="T323" s="198"/>
      <c r="AT323" s="199" t="s">
        <v>130</v>
      </c>
      <c r="AU323" s="199" t="s">
        <v>79</v>
      </c>
      <c r="AV323" s="13" t="s">
        <v>81</v>
      </c>
      <c r="AW323" s="13" t="s">
        <v>132</v>
      </c>
      <c r="AX323" s="13" t="s">
        <v>71</v>
      </c>
      <c r="AY323" s="199" t="s">
        <v>120</v>
      </c>
    </row>
    <row r="324" spans="1:65" s="13" customFormat="1" ht="10">
      <c r="B324" s="188"/>
      <c r="C324" s="189"/>
      <c r="D324" s="190" t="s">
        <v>130</v>
      </c>
      <c r="E324" s="191" t="s">
        <v>19</v>
      </c>
      <c r="F324" s="192" t="s">
        <v>457</v>
      </c>
      <c r="G324" s="189"/>
      <c r="H324" s="193">
        <v>920</v>
      </c>
      <c r="I324" s="194"/>
      <c r="J324" s="189"/>
      <c r="K324" s="189"/>
      <c r="L324" s="195"/>
      <c r="M324" s="196"/>
      <c r="N324" s="197"/>
      <c r="O324" s="197"/>
      <c r="P324" s="197"/>
      <c r="Q324" s="197"/>
      <c r="R324" s="197"/>
      <c r="S324" s="197"/>
      <c r="T324" s="198"/>
      <c r="AT324" s="199" t="s">
        <v>130</v>
      </c>
      <c r="AU324" s="199" t="s">
        <v>79</v>
      </c>
      <c r="AV324" s="13" t="s">
        <v>81</v>
      </c>
      <c r="AW324" s="13" t="s">
        <v>132</v>
      </c>
      <c r="AX324" s="13" t="s">
        <v>71</v>
      </c>
      <c r="AY324" s="199" t="s">
        <v>120</v>
      </c>
    </row>
    <row r="325" spans="1:65" s="13" customFormat="1" ht="10">
      <c r="B325" s="188"/>
      <c r="C325" s="189"/>
      <c r="D325" s="190" t="s">
        <v>130</v>
      </c>
      <c r="E325" s="191" t="s">
        <v>19</v>
      </c>
      <c r="F325" s="192" t="s">
        <v>458</v>
      </c>
      <c r="G325" s="189"/>
      <c r="H325" s="193">
        <v>132</v>
      </c>
      <c r="I325" s="194"/>
      <c r="J325" s="189"/>
      <c r="K325" s="189"/>
      <c r="L325" s="195"/>
      <c r="M325" s="196"/>
      <c r="N325" s="197"/>
      <c r="O325" s="197"/>
      <c r="P325" s="197"/>
      <c r="Q325" s="197"/>
      <c r="R325" s="197"/>
      <c r="S325" s="197"/>
      <c r="T325" s="198"/>
      <c r="AT325" s="199" t="s">
        <v>130</v>
      </c>
      <c r="AU325" s="199" t="s">
        <v>79</v>
      </c>
      <c r="AV325" s="13" t="s">
        <v>81</v>
      </c>
      <c r="AW325" s="13" t="s">
        <v>132</v>
      </c>
      <c r="AX325" s="13" t="s">
        <v>71</v>
      </c>
      <c r="AY325" s="199" t="s">
        <v>120</v>
      </c>
    </row>
    <row r="326" spans="1:65" s="13" customFormat="1" ht="10">
      <c r="B326" s="188"/>
      <c r="C326" s="189"/>
      <c r="D326" s="190" t="s">
        <v>130</v>
      </c>
      <c r="E326" s="191" t="s">
        <v>19</v>
      </c>
      <c r="F326" s="192" t="s">
        <v>483</v>
      </c>
      <c r="G326" s="189"/>
      <c r="H326" s="193">
        <v>6.5</v>
      </c>
      <c r="I326" s="194"/>
      <c r="J326" s="189"/>
      <c r="K326" s="189"/>
      <c r="L326" s="195"/>
      <c r="M326" s="196"/>
      <c r="N326" s="197"/>
      <c r="O326" s="197"/>
      <c r="P326" s="197"/>
      <c r="Q326" s="197"/>
      <c r="R326" s="197"/>
      <c r="S326" s="197"/>
      <c r="T326" s="198"/>
      <c r="AT326" s="199" t="s">
        <v>130</v>
      </c>
      <c r="AU326" s="199" t="s">
        <v>79</v>
      </c>
      <c r="AV326" s="13" t="s">
        <v>81</v>
      </c>
      <c r="AW326" s="13" t="s">
        <v>132</v>
      </c>
      <c r="AX326" s="13" t="s">
        <v>71</v>
      </c>
      <c r="AY326" s="199" t="s">
        <v>120</v>
      </c>
    </row>
    <row r="327" spans="1:65" s="13" customFormat="1" ht="10">
      <c r="B327" s="188"/>
      <c r="C327" s="189"/>
      <c r="D327" s="190" t="s">
        <v>130</v>
      </c>
      <c r="E327" s="191" t="s">
        <v>19</v>
      </c>
      <c r="F327" s="192" t="s">
        <v>471</v>
      </c>
      <c r="G327" s="189"/>
      <c r="H327" s="193">
        <v>1510</v>
      </c>
      <c r="I327" s="194"/>
      <c r="J327" s="189"/>
      <c r="K327" s="189"/>
      <c r="L327" s="195"/>
      <c r="M327" s="196"/>
      <c r="N327" s="197"/>
      <c r="O327" s="197"/>
      <c r="P327" s="197"/>
      <c r="Q327" s="197"/>
      <c r="R327" s="197"/>
      <c r="S327" s="197"/>
      <c r="T327" s="198"/>
      <c r="AT327" s="199" t="s">
        <v>130</v>
      </c>
      <c r="AU327" s="199" t="s">
        <v>79</v>
      </c>
      <c r="AV327" s="13" t="s">
        <v>81</v>
      </c>
      <c r="AW327" s="13" t="s">
        <v>132</v>
      </c>
      <c r="AX327" s="13" t="s">
        <v>71</v>
      </c>
      <c r="AY327" s="199" t="s">
        <v>120</v>
      </c>
    </row>
    <row r="328" spans="1:65" s="13" customFormat="1" ht="10">
      <c r="B328" s="188"/>
      <c r="C328" s="189"/>
      <c r="D328" s="190" t="s">
        <v>130</v>
      </c>
      <c r="E328" s="191" t="s">
        <v>19</v>
      </c>
      <c r="F328" s="192" t="s">
        <v>472</v>
      </c>
      <c r="G328" s="189"/>
      <c r="H328" s="193">
        <v>143</v>
      </c>
      <c r="I328" s="194"/>
      <c r="J328" s="189"/>
      <c r="K328" s="189"/>
      <c r="L328" s="195"/>
      <c r="M328" s="196"/>
      <c r="N328" s="197"/>
      <c r="O328" s="197"/>
      <c r="P328" s="197"/>
      <c r="Q328" s="197"/>
      <c r="R328" s="197"/>
      <c r="S328" s="197"/>
      <c r="T328" s="198"/>
      <c r="AT328" s="199" t="s">
        <v>130</v>
      </c>
      <c r="AU328" s="199" t="s">
        <v>79</v>
      </c>
      <c r="AV328" s="13" t="s">
        <v>81</v>
      </c>
      <c r="AW328" s="13" t="s">
        <v>132</v>
      </c>
      <c r="AX328" s="13" t="s">
        <v>71</v>
      </c>
      <c r="AY328" s="199" t="s">
        <v>120</v>
      </c>
    </row>
    <row r="329" spans="1:65" s="14" customFormat="1" ht="10">
      <c r="B329" s="200"/>
      <c r="C329" s="201"/>
      <c r="D329" s="190" t="s">
        <v>130</v>
      </c>
      <c r="E329" s="202" t="s">
        <v>19</v>
      </c>
      <c r="F329" s="203" t="s">
        <v>133</v>
      </c>
      <c r="G329" s="201"/>
      <c r="H329" s="204">
        <v>2711.69</v>
      </c>
      <c r="I329" s="205"/>
      <c r="J329" s="201"/>
      <c r="K329" s="201"/>
      <c r="L329" s="206"/>
      <c r="M329" s="207"/>
      <c r="N329" s="208"/>
      <c r="O329" s="208"/>
      <c r="P329" s="208"/>
      <c r="Q329" s="208"/>
      <c r="R329" s="208"/>
      <c r="S329" s="208"/>
      <c r="T329" s="209"/>
      <c r="AT329" s="210" t="s">
        <v>130</v>
      </c>
      <c r="AU329" s="210" t="s">
        <v>79</v>
      </c>
      <c r="AV329" s="14" t="s">
        <v>128</v>
      </c>
      <c r="AW329" s="14" t="s">
        <v>132</v>
      </c>
      <c r="AX329" s="14" t="s">
        <v>79</v>
      </c>
      <c r="AY329" s="210" t="s">
        <v>120</v>
      </c>
    </row>
    <row r="330" spans="1:65" s="2" customFormat="1" ht="44.25" customHeight="1">
      <c r="A330" s="36"/>
      <c r="B330" s="37"/>
      <c r="C330" s="175" t="s">
        <v>484</v>
      </c>
      <c r="D330" s="175" t="s">
        <v>123</v>
      </c>
      <c r="E330" s="176" t="s">
        <v>485</v>
      </c>
      <c r="F330" s="177" t="s">
        <v>486</v>
      </c>
      <c r="G330" s="178" t="s">
        <v>189</v>
      </c>
      <c r="H330" s="179">
        <v>229.4</v>
      </c>
      <c r="I330" s="180"/>
      <c r="J330" s="181">
        <f>ROUND(I330*H330,2)</f>
        <v>0</v>
      </c>
      <c r="K330" s="177" t="s">
        <v>127</v>
      </c>
      <c r="L330" s="41"/>
      <c r="M330" s="182" t="s">
        <v>19</v>
      </c>
      <c r="N330" s="183" t="s">
        <v>42</v>
      </c>
      <c r="O330" s="66"/>
      <c r="P330" s="184">
        <f>O330*H330</f>
        <v>0</v>
      </c>
      <c r="Q330" s="184">
        <v>0</v>
      </c>
      <c r="R330" s="184">
        <f>Q330*H330</f>
        <v>0</v>
      </c>
      <c r="S330" s="184">
        <v>0</v>
      </c>
      <c r="T330" s="185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86" t="s">
        <v>453</v>
      </c>
      <c r="AT330" s="186" t="s">
        <v>123</v>
      </c>
      <c r="AU330" s="186" t="s">
        <v>79</v>
      </c>
      <c r="AY330" s="19" t="s">
        <v>120</v>
      </c>
      <c r="BE330" s="187">
        <f>IF(N330="základní",J330,0)</f>
        <v>0</v>
      </c>
      <c r="BF330" s="187">
        <f>IF(N330="snížená",J330,0)</f>
        <v>0</v>
      </c>
      <c r="BG330" s="187">
        <f>IF(N330="zákl. přenesená",J330,0)</f>
        <v>0</v>
      </c>
      <c r="BH330" s="187">
        <f>IF(N330="sníž. přenesená",J330,0)</f>
        <v>0</v>
      </c>
      <c r="BI330" s="187">
        <f>IF(N330="nulová",J330,0)</f>
        <v>0</v>
      </c>
      <c r="BJ330" s="19" t="s">
        <v>79</v>
      </c>
      <c r="BK330" s="187">
        <f>ROUND(I330*H330,2)</f>
        <v>0</v>
      </c>
      <c r="BL330" s="19" t="s">
        <v>453</v>
      </c>
      <c r="BM330" s="186" t="s">
        <v>487</v>
      </c>
    </row>
    <row r="331" spans="1:65" s="13" customFormat="1" ht="10">
      <c r="B331" s="188"/>
      <c r="C331" s="189"/>
      <c r="D331" s="190" t="s">
        <v>130</v>
      </c>
      <c r="E331" s="191" t="s">
        <v>19</v>
      </c>
      <c r="F331" s="192" t="s">
        <v>463</v>
      </c>
      <c r="G331" s="189"/>
      <c r="H331" s="193">
        <v>35.9</v>
      </c>
      <c r="I331" s="194"/>
      <c r="J331" s="189"/>
      <c r="K331" s="189"/>
      <c r="L331" s="195"/>
      <c r="M331" s="196"/>
      <c r="N331" s="197"/>
      <c r="O331" s="197"/>
      <c r="P331" s="197"/>
      <c r="Q331" s="197"/>
      <c r="R331" s="197"/>
      <c r="S331" s="197"/>
      <c r="T331" s="198"/>
      <c r="AT331" s="199" t="s">
        <v>130</v>
      </c>
      <c r="AU331" s="199" t="s">
        <v>79</v>
      </c>
      <c r="AV331" s="13" t="s">
        <v>81</v>
      </c>
      <c r="AW331" s="13" t="s">
        <v>132</v>
      </c>
      <c r="AX331" s="13" t="s">
        <v>71</v>
      </c>
      <c r="AY331" s="199" t="s">
        <v>120</v>
      </c>
    </row>
    <row r="332" spans="1:65" s="13" customFormat="1" ht="10">
      <c r="B332" s="188"/>
      <c r="C332" s="189"/>
      <c r="D332" s="190" t="s">
        <v>130</v>
      </c>
      <c r="E332" s="191" t="s">
        <v>19</v>
      </c>
      <c r="F332" s="192" t="s">
        <v>464</v>
      </c>
      <c r="G332" s="189"/>
      <c r="H332" s="193">
        <v>19.100000000000001</v>
      </c>
      <c r="I332" s="194"/>
      <c r="J332" s="189"/>
      <c r="K332" s="189"/>
      <c r="L332" s="195"/>
      <c r="M332" s="196"/>
      <c r="N332" s="197"/>
      <c r="O332" s="197"/>
      <c r="P332" s="197"/>
      <c r="Q332" s="197"/>
      <c r="R332" s="197"/>
      <c r="S332" s="197"/>
      <c r="T332" s="198"/>
      <c r="AT332" s="199" t="s">
        <v>130</v>
      </c>
      <c r="AU332" s="199" t="s">
        <v>79</v>
      </c>
      <c r="AV332" s="13" t="s">
        <v>81</v>
      </c>
      <c r="AW332" s="13" t="s">
        <v>132</v>
      </c>
      <c r="AX332" s="13" t="s">
        <v>71</v>
      </c>
      <c r="AY332" s="199" t="s">
        <v>120</v>
      </c>
    </row>
    <row r="333" spans="1:65" s="13" customFormat="1" ht="10">
      <c r="B333" s="188"/>
      <c r="C333" s="189"/>
      <c r="D333" s="190" t="s">
        <v>130</v>
      </c>
      <c r="E333" s="191" t="s">
        <v>19</v>
      </c>
      <c r="F333" s="192" t="s">
        <v>465</v>
      </c>
      <c r="G333" s="189"/>
      <c r="H333" s="193">
        <v>33.799999999999997</v>
      </c>
      <c r="I333" s="194"/>
      <c r="J333" s="189"/>
      <c r="K333" s="189"/>
      <c r="L333" s="195"/>
      <c r="M333" s="196"/>
      <c r="N333" s="197"/>
      <c r="O333" s="197"/>
      <c r="P333" s="197"/>
      <c r="Q333" s="197"/>
      <c r="R333" s="197"/>
      <c r="S333" s="197"/>
      <c r="T333" s="198"/>
      <c r="AT333" s="199" t="s">
        <v>130</v>
      </c>
      <c r="AU333" s="199" t="s">
        <v>79</v>
      </c>
      <c r="AV333" s="13" t="s">
        <v>81</v>
      </c>
      <c r="AW333" s="13" t="s">
        <v>132</v>
      </c>
      <c r="AX333" s="13" t="s">
        <v>71</v>
      </c>
      <c r="AY333" s="199" t="s">
        <v>120</v>
      </c>
    </row>
    <row r="334" spans="1:65" s="13" customFormat="1" ht="10">
      <c r="B334" s="188"/>
      <c r="C334" s="189"/>
      <c r="D334" s="190" t="s">
        <v>130</v>
      </c>
      <c r="E334" s="191" t="s">
        <v>19</v>
      </c>
      <c r="F334" s="192" t="s">
        <v>477</v>
      </c>
      <c r="G334" s="189"/>
      <c r="H334" s="193">
        <v>27.4</v>
      </c>
      <c r="I334" s="194"/>
      <c r="J334" s="189"/>
      <c r="K334" s="189"/>
      <c r="L334" s="195"/>
      <c r="M334" s="196"/>
      <c r="N334" s="197"/>
      <c r="O334" s="197"/>
      <c r="P334" s="197"/>
      <c r="Q334" s="197"/>
      <c r="R334" s="197"/>
      <c r="S334" s="197"/>
      <c r="T334" s="198"/>
      <c r="AT334" s="199" t="s">
        <v>130</v>
      </c>
      <c r="AU334" s="199" t="s">
        <v>79</v>
      </c>
      <c r="AV334" s="13" t="s">
        <v>81</v>
      </c>
      <c r="AW334" s="13" t="s">
        <v>132</v>
      </c>
      <c r="AX334" s="13" t="s">
        <v>71</v>
      </c>
      <c r="AY334" s="199" t="s">
        <v>120</v>
      </c>
    </row>
    <row r="335" spans="1:65" s="13" customFormat="1" ht="10">
      <c r="B335" s="188"/>
      <c r="C335" s="189"/>
      <c r="D335" s="190" t="s">
        <v>130</v>
      </c>
      <c r="E335" s="191" t="s">
        <v>19</v>
      </c>
      <c r="F335" s="192" t="s">
        <v>488</v>
      </c>
      <c r="G335" s="189"/>
      <c r="H335" s="193">
        <v>113.2</v>
      </c>
      <c r="I335" s="194"/>
      <c r="J335" s="189"/>
      <c r="K335" s="189"/>
      <c r="L335" s="195"/>
      <c r="M335" s="196"/>
      <c r="N335" s="197"/>
      <c r="O335" s="197"/>
      <c r="P335" s="197"/>
      <c r="Q335" s="197"/>
      <c r="R335" s="197"/>
      <c r="S335" s="197"/>
      <c r="T335" s="198"/>
      <c r="AT335" s="199" t="s">
        <v>130</v>
      </c>
      <c r="AU335" s="199" t="s">
        <v>79</v>
      </c>
      <c r="AV335" s="13" t="s">
        <v>81</v>
      </c>
      <c r="AW335" s="13" t="s">
        <v>132</v>
      </c>
      <c r="AX335" s="13" t="s">
        <v>71</v>
      </c>
      <c r="AY335" s="199" t="s">
        <v>120</v>
      </c>
    </row>
    <row r="336" spans="1:65" s="14" customFormat="1" ht="10">
      <c r="B336" s="200"/>
      <c r="C336" s="201"/>
      <c r="D336" s="190" t="s">
        <v>130</v>
      </c>
      <c r="E336" s="202" t="s">
        <v>19</v>
      </c>
      <c r="F336" s="203" t="s">
        <v>133</v>
      </c>
      <c r="G336" s="201"/>
      <c r="H336" s="204">
        <v>229.39999999999998</v>
      </c>
      <c r="I336" s="205"/>
      <c r="J336" s="201"/>
      <c r="K336" s="201"/>
      <c r="L336" s="206"/>
      <c r="M336" s="207"/>
      <c r="N336" s="208"/>
      <c r="O336" s="208"/>
      <c r="P336" s="208"/>
      <c r="Q336" s="208"/>
      <c r="R336" s="208"/>
      <c r="S336" s="208"/>
      <c r="T336" s="209"/>
      <c r="AT336" s="210" t="s">
        <v>130</v>
      </c>
      <c r="AU336" s="210" t="s">
        <v>79</v>
      </c>
      <c r="AV336" s="14" t="s">
        <v>128</v>
      </c>
      <c r="AW336" s="14" t="s">
        <v>132</v>
      </c>
      <c r="AX336" s="14" t="s">
        <v>79</v>
      </c>
      <c r="AY336" s="210" t="s">
        <v>120</v>
      </c>
    </row>
    <row r="337" spans="1:65" s="2" customFormat="1" ht="44.25" customHeight="1">
      <c r="A337" s="36"/>
      <c r="B337" s="37"/>
      <c r="C337" s="175" t="s">
        <v>489</v>
      </c>
      <c r="D337" s="175" t="s">
        <v>123</v>
      </c>
      <c r="E337" s="176" t="s">
        <v>490</v>
      </c>
      <c r="F337" s="177" t="s">
        <v>491</v>
      </c>
      <c r="G337" s="178" t="s">
        <v>204</v>
      </c>
      <c r="H337" s="179">
        <v>3</v>
      </c>
      <c r="I337" s="180"/>
      <c r="J337" s="181">
        <f>ROUND(I337*H337,2)</f>
        <v>0</v>
      </c>
      <c r="K337" s="177" t="s">
        <v>127</v>
      </c>
      <c r="L337" s="41"/>
      <c r="M337" s="182" t="s">
        <v>19</v>
      </c>
      <c r="N337" s="183" t="s">
        <v>42</v>
      </c>
      <c r="O337" s="66"/>
      <c r="P337" s="184">
        <f>O337*H337</f>
        <v>0</v>
      </c>
      <c r="Q337" s="184">
        <v>0</v>
      </c>
      <c r="R337" s="184">
        <f>Q337*H337</f>
        <v>0</v>
      </c>
      <c r="S337" s="184">
        <v>0</v>
      </c>
      <c r="T337" s="185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86" t="s">
        <v>453</v>
      </c>
      <c r="AT337" s="186" t="s">
        <v>123</v>
      </c>
      <c r="AU337" s="186" t="s">
        <v>79</v>
      </c>
      <c r="AY337" s="19" t="s">
        <v>120</v>
      </c>
      <c r="BE337" s="187">
        <f>IF(N337="základní",J337,0)</f>
        <v>0</v>
      </c>
      <c r="BF337" s="187">
        <f>IF(N337="snížená",J337,0)</f>
        <v>0</v>
      </c>
      <c r="BG337" s="187">
        <f>IF(N337="zákl. přenesená",J337,0)</f>
        <v>0</v>
      </c>
      <c r="BH337" s="187">
        <f>IF(N337="sníž. přenesená",J337,0)</f>
        <v>0</v>
      </c>
      <c r="BI337" s="187">
        <f>IF(N337="nulová",J337,0)</f>
        <v>0</v>
      </c>
      <c r="BJ337" s="19" t="s">
        <v>79</v>
      </c>
      <c r="BK337" s="187">
        <f>ROUND(I337*H337,2)</f>
        <v>0</v>
      </c>
      <c r="BL337" s="19" t="s">
        <v>453</v>
      </c>
      <c r="BM337" s="186" t="s">
        <v>492</v>
      </c>
    </row>
    <row r="338" spans="1:65" s="13" customFormat="1" ht="10">
      <c r="B338" s="188"/>
      <c r="C338" s="189"/>
      <c r="D338" s="190" t="s">
        <v>130</v>
      </c>
      <c r="E338" s="191" t="s">
        <v>19</v>
      </c>
      <c r="F338" s="192" t="s">
        <v>493</v>
      </c>
      <c r="G338" s="189"/>
      <c r="H338" s="193">
        <v>2</v>
      </c>
      <c r="I338" s="194"/>
      <c r="J338" s="189"/>
      <c r="K338" s="189"/>
      <c r="L338" s="195"/>
      <c r="M338" s="196"/>
      <c r="N338" s="197"/>
      <c r="O338" s="197"/>
      <c r="P338" s="197"/>
      <c r="Q338" s="197"/>
      <c r="R338" s="197"/>
      <c r="S338" s="197"/>
      <c r="T338" s="198"/>
      <c r="AT338" s="199" t="s">
        <v>130</v>
      </c>
      <c r="AU338" s="199" t="s">
        <v>79</v>
      </c>
      <c r="AV338" s="13" t="s">
        <v>81</v>
      </c>
      <c r="AW338" s="13" t="s">
        <v>132</v>
      </c>
      <c r="AX338" s="13" t="s">
        <v>71</v>
      </c>
      <c r="AY338" s="199" t="s">
        <v>120</v>
      </c>
    </row>
    <row r="339" spans="1:65" s="13" customFormat="1" ht="10">
      <c r="B339" s="188"/>
      <c r="C339" s="189"/>
      <c r="D339" s="190" t="s">
        <v>130</v>
      </c>
      <c r="E339" s="191" t="s">
        <v>19</v>
      </c>
      <c r="F339" s="192" t="s">
        <v>494</v>
      </c>
      <c r="G339" s="189"/>
      <c r="H339" s="193">
        <v>1</v>
      </c>
      <c r="I339" s="194"/>
      <c r="J339" s="189"/>
      <c r="K339" s="189"/>
      <c r="L339" s="195"/>
      <c r="M339" s="196"/>
      <c r="N339" s="197"/>
      <c r="O339" s="197"/>
      <c r="P339" s="197"/>
      <c r="Q339" s="197"/>
      <c r="R339" s="197"/>
      <c r="S339" s="197"/>
      <c r="T339" s="198"/>
      <c r="AT339" s="199" t="s">
        <v>130</v>
      </c>
      <c r="AU339" s="199" t="s">
        <v>79</v>
      </c>
      <c r="AV339" s="13" t="s">
        <v>81</v>
      </c>
      <c r="AW339" s="13" t="s">
        <v>132</v>
      </c>
      <c r="AX339" s="13" t="s">
        <v>71</v>
      </c>
      <c r="AY339" s="199" t="s">
        <v>120</v>
      </c>
    </row>
    <row r="340" spans="1:65" s="14" customFormat="1" ht="10">
      <c r="B340" s="200"/>
      <c r="C340" s="201"/>
      <c r="D340" s="190" t="s">
        <v>130</v>
      </c>
      <c r="E340" s="202" t="s">
        <v>19</v>
      </c>
      <c r="F340" s="203" t="s">
        <v>133</v>
      </c>
      <c r="G340" s="201"/>
      <c r="H340" s="204">
        <v>3</v>
      </c>
      <c r="I340" s="205"/>
      <c r="J340" s="201"/>
      <c r="K340" s="201"/>
      <c r="L340" s="206"/>
      <c r="M340" s="207"/>
      <c r="N340" s="208"/>
      <c r="O340" s="208"/>
      <c r="P340" s="208"/>
      <c r="Q340" s="208"/>
      <c r="R340" s="208"/>
      <c r="S340" s="208"/>
      <c r="T340" s="209"/>
      <c r="AT340" s="210" t="s">
        <v>130</v>
      </c>
      <c r="AU340" s="210" t="s">
        <v>79</v>
      </c>
      <c r="AV340" s="14" t="s">
        <v>128</v>
      </c>
      <c r="AW340" s="14" t="s">
        <v>132</v>
      </c>
      <c r="AX340" s="14" t="s">
        <v>79</v>
      </c>
      <c r="AY340" s="210" t="s">
        <v>120</v>
      </c>
    </row>
    <row r="341" spans="1:65" s="2" customFormat="1" ht="49" customHeight="1">
      <c r="A341" s="36"/>
      <c r="B341" s="37"/>
      <c r="C341" s="175" t="s">
        <v>495</v>
      </c>
      <c r="D341" s="175" t="s">
        <v>123</v>
      </c>
      <c r="E341" s="176" t="s">
        <v>496</v>
      </c>
      <c r="F341" s="177" t="s">
        <v>497</v>
      </c>
      <c r="G341" s="178" t="s">
        <v>189</v>
      </c>
      <c r="H341" s="179">
        <v>132</v>
      </c>
      <c r="I341" s="180"/>
      <c r="J341" s="181">
        <f>ROUND(I341*H341,2)</f>
        <v>0</v>
      </c>
      <c r="K341" s="177" t="s">
        <v>127</v>
      </c>
      <c r="L341" s="41"/>
      <c r="M341" s="182" t="s">
        <v>19</v>
      </c>
      <c r="N341" s="183" t="s">
        <v>42</v>
      </c>
      <c r="O341" s="66"/>
      <c r="P341" s="184">
        <f>O341*H341</f>
        <v>0</v>
      </c>
      <c r="Q341" s="184">
        <v>0</v>
      </c>
      <c r="R341" s="184">
        <f>Q341*H341</f>
        <v>0</v>
      </c>
      <c r="S341" s="184">
        <v>0</v>
      </c>
      <c r="T341" s="185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86" t="s">
        <v>453</v>
      </c>
      <c r="AT341" s="186" t="s">
        <v>123</v>
      </c>
      <c r="AU341" s="186" t="s">
        <v>79</v>
      </c>
      <c r="AY341" s="19" t="s">
        <v>120</v>
      </c>
      <c r="BE341" s="187">
        <f>IF(N341="základní",J341,0)</f>
        <v>0</v>
      </c>
      <c r="BF341" s="187">
        <f>IF(N341="snížená",J341,0)</f>
        <v>0</v>
      </c>
      <c r="BG341" s="187">
        <f>IF(N341="zákl. přenesená",J341,0)</f>
        <v>0</v>
      </c>
      <c r="BH341" s="187">
        <f>IF(N341="sníž. přenesená",J341,0)</f>
        <v>0</v>
      </c>
      <c r="BI341" s="187">
        <f>IF(N341="nulová",J341,0)</f>
        <v>0</v>
      </c>
      <c r="BJ341" s="19" t="s">
        <v>79</v>
      </c>
      <c r="BK341" s="187">
        <f>ROUND(I341*H341,2)</f>
        <v>0</v>
      </c>
      <c r="BL341" s="19" t="s">
        <v>453</v>
      </c>
      <c r="BM341" s="186" t="s">
        <v>498</v>
      </c>
    </row>
    <row r="342" spans="1:65" s="13" customFormat="1" ht="10">
      <c r="B342" s="188"/>
      <c r="C342" s="189"/>
      <c r="D342" s="190" t="s">
        <v>130</v>
      </c>
      <c r="E342" s="191" t="s">
        <v>19</v>
      </c>
      <c r="F342" s="192" t="s">
        <v>499</v>
      </c>
      <c r="G342" s="189"/>
      <c r="H342" s="193">
        <v>132</v>
      </c>
      <c r="I342" s="194"/>
      <c r="J342" s="189"/>
      <c r="K342" s="189"/>
      <c r="L342" s="195"/>
      <c r="M342" s="196"/>
      <c r="N342" s="197"/>
      <c r="O342" s="197"/>
      <c r="P342" s="197"/>
      <c r="Q342" s="197"/>
      <c r="R342" s="197"/>
      <c r="S342" s="197"/>
      <c r="T342" s="198"/>
      <c r="AT342" s="199" t="s">
        <v>130</v>
      </c>
      <c r="AU342" s="199" t="s">
        <v>79</v>
      </c>
      <c r="AV342" s="13" t="s">
        <v>81</v>
      </c>
      <c r="AW342" s="13" t="s">
        <v>132</v>
      </c>
      <c r="AX342" s="13" t="s">
        <v>79</v>
      </c>
      <c r="AY342" s="199" t="s">
        <v>120</v>
      </c>
    </row>
    <row r="343" spans="1:65" s="2" customFormat="1" ht="49" customHeight="1">
      <c r="A343" s="36"/>
      <c r="B343" s="37"/>
      <c r="C343" s="175" t="s">
        <v>500</v>
      </c>
      <c r="D343" s="175" t="s">
        <v>123</v>
      </c>
      <c r="E343" s="176" t="s">
        <v>501</v>
      </c>
      <c r="F343" s="177" t="s">
        <v>502</v>
      </c>
      <c r="G343" s="178" t="s">
        <v>189</v>
      </c>
      <c r="H343" s="179">
        <v>920</v>
      </c>
      <c r="I343" s="180"/>
      <c r="J343" s="181">
        <f>ROUND(I343*H343,2)</f>
        <v>0</v>
      </c>
      <c r="K343" s="177" t="s">
        <v>127</v>
      </c>
      <c r="L343" s="41"/>
      <c r="M343" s="182" t="s">
        <v>19</v>
      </c>
      <c r="N343" s="183" t="s">
        <v>42</v>
      </c>
      <c r="O343" s="66"/>
      <c r="P343" s="184">
        <f>O343*H343</f>
        <v>0</v>
      </c>
      <c r="Q343" s="184">
        <v>0</v>
      </c>
      <c r="R343" s="184">
        <f>Q343*H343</f>
        <v>0</v>
      </c>
      <c r="S343" s="184">
        <v>0</v>
      </c>
      <c r="T343" s="185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186" t="s">
        <v>453</v>
      </c>
      <c r="AT343" s="186" t="s">
        <v>123</v>
      </c>
      <c r="AU343" s="186" t="s">
        <v>79</v>
      </c>
      <c r="AY343" s="19" t="s">
        <v>120</v>
      </c>
      <c r="BE343" s="187">
        <f>IF(N343="základní",J343,0)</f>
        <v>0</v>
      </c>
      <c r="BF343" s="187">
        <f>IF(N343="snížená",J343,0)</f>
        <v>0</v>
      </c>
      <c r="BG343" s="187">
        <f>IF(N343="zákl. přenesená",J343,0)</f>
        <v>0</v>
      </c>
      <c r="BH343" s="187">
        <f>IF(N343="sníž. přenesená",J343,0)</f>
        <v>0</v>
      </c>
      <c r="BI343" s="187">
        <f>IF(N343="nulová",J343,0)</f>
        <v>0</v>
      </c>
      <c r="BJ343" s="19" t="s">
        <v>79</v>
      </c>
      <c r="BK343" s="187">
        <f>ROUND(I343*H343,2)</f>
        <v>0</v>
      </c>
      <c r="BL343" s="19" t="s">
        <v>453</v>
      </c>
      <c r="BM343" s="186" t="s">
        <v>503</v>
      </c>
    </row>
    <row r="344" spans="1:65" s="13" customFormat="1" ht="10">
      <c r="B344" s="188"/>
      <c r="C344" s="189"/>
      <c r="D344" s="190" t="s">
        <v>130</v>
      </c>
      <c r="E344" s="191" t="s">
        <v>19</v>
      </c>
      <c r="F344" s="192" t="s">
        <v>504</v>
      </c>
      <c r="G344" s="189"/>
      <c r="H344" s="193">
        <v>920</v>
      </c>
      <c r="I344" s="194"/>
      <c r="J344" s="189"/>
      <c r="K344" s="189"/>
      <c r="L344" s="195"/>
      <c r="M344" s="196"/>
      <c r="N344" s="197"/>
      <c r="O344" s="197"/>
      <c r="P344" s="197"/>
      <c r="Q344" s="197"/>
      <c r="R344" s="197"/>
      <c r="S344" s="197"/>
      <c r="T344" s="198"/>
      <c r="AT344" s="199" t="s">
        <v>130</v>
      </c>
      <c r="AU344" s="199" t="s">
        <v>79</v>
      </c>
      <c r="AV344" s="13" t="s">
        <v>81</v>
      </c>
      <c r="AW344" s="13" t="s">
        <v>132</v>
      </c>
      <c r="AX344" s="13" t="s">
        <v>79</v>
      </c>
      <c r="AY344" s="199" t="s">
        <v>120</v>
      </c>
    </row>
    <row r="345" spans="1:65" s="2" customFormat="1" ht="49" customHeight="1">
      <c r="A345" s="36"/>
      <c r="B345" s="37"/>
      <c r="C345" s="175" t="s">
        <v>505</v>
      </c>
      <c r="D345" s="175" t="s">
        <v>123</v>
      </c>
      <c r="E345" s="176" t="s">
        <v>506</v>
      </c>
      <c r="F345" s="177" t="s">
        <v>507</v>
      </c>
      <c r="G345" s="178" t="s">
        <v>189</v>
      </c>
      <c r="H345" s="179">
        <v>19.100000000000001</v>
      </c>
      <c r="I345" s="180"/>
      <c r="J345" s="181">
        <f>ROUND(I345*H345,2)</f>
        <v>0</v>
      </c>
      <c r="K345" s="177" t="s">
        <v>127</v>
      </c>
      <c r="L345" s="41"/>
      <c r="M345" s="182" t="s">
        <v>19</v>
      </c>
      <c r="N345" s="183" t="s">
        <v>42</v>
      </c>
      <c r="O345" s="66"/>
      <c r="P345" s="184">
        <f>O345*H345</f>
        <v>0</v>
      </c>
      <c r="Q345" s="184">
        <v>0</v>
      </c>
      <c r="R345" s="184">
        <f>Q345*H345</f>
        <v>0</v>
      </c>
      <c r="S345" s="184">
        <v>0</v>
      </c>
      <c r="T345" s="185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186" t="s">
        <v>453</v>
      </c>
      <c r="AT345" s="186" t="s">
        <v>123</v>
      </c>
      <c r="AU345" s="186" t="s">
        <v>79</v>
      </c>
      <c r="AY345" s="19" t="s">
        <v>120</v>
      </c>
      <c r="BE345" s="187">
        <f>IF(N345="základní",J345,0)</f>
        <v>0</v>
      </c>
      <c r="BF345" s="187">
        <f>IF(N345="snížená",J345,0)</f>
        <v>0</v>
      </c>
      <c r="BG345" s="187">
        <f>IF(N345="zákl. přenesená",J345,0)</f>
        <v>0</v>
      </c>
      <c r="BH345" s="187">
        <f>IF(N345="sníž. přenesená",J345,0)</f>
        <v>0</v>
      </c>
      <c r="BI345" s="187">
        <f>IF(N345="nulová",J345,0)</f>
        <v>0</v>
      </c>
      <c r="BJ345" s="19" t="s">
        <v>79</v>
      </c>
      <c r="BK345" s="187">
        <f>ROUND(I345*H345,2)</f>
        <v>0</v>
      </c>
      <c r="BL345" s="19" t="s">
        <v>453</v>
      </c>
      <c r="BM345" s="186" t="s">
        <v>508</v>
      </c>
    </row>
    <row r="346" spans="1:65" s="13" customFormat="1" ht="10">
      <c r="B346" s="188"/>
      <c r="C346" s="189"/>
      <c r="D346" s="190" t="s">
        <v>130</v>
      </c>
      <c r="E346" s="191" t="s">
        <v>19</v>
      </c>
      <c r="F346" s="192" t="s">
        <v>509</v>
      </c>
      <c r="G346" s="189"/>
      <c r="H346" s="193">
        <v>19.100000000000001</v>
      </c>
      <c r="I346" s="194"/>
      <c r="J346" s="189"/>
      <c r="K346" s="189"/>
      <c r="L346" s="195"/>
      <c r="M346" s="196"/>
      <c r="N346" s="197"/>
      <c r="O346" s="197"/>
      <c r="P346" s="197"/>
      <c r="Q346" s="197"/>
      <c r="R346" s="197"/>
      <c r="S346" s="197"/>
      <c r="T346" s="198"/>
      <c r="AT346" s="199" t="s">
        <v>130</v>
      </c>
      <c r="AU346" s="199" t="s">
        <v>79</v>
      </c>
      <c r="AV346" s="13" t="s">
        <v>81</v>
      </c>
      <c r="AW346" s="13" t="s">
        <v>132</v>
      </c>
      <c r="AX346" s="13" t="s">
        <v>79</v>
      </c>
      <c r="AY346" s="199" t="s">
        <v>120</v>
      </c>
    </row>
    <row r="347" spans="1:65" s="2" customFormat="1" ht="49" customHeight="1">
      <c r="A347" s="36"/>
      <c r="B347" s="37"/>
      <c r="C347" s="175" t="s">
        <v>510</v>
      </c>
      <c r="D347" s="175" t="s">
        <v>123</v>
      </c>
      <c r="E347" s="176" t="s">
        <v>511</v>
      </c>
      <c r="F347" s="177" t="s">
        <v>512</v>
      </c>
      <c r="G347" s="178" t="s">
        <v>189</v>
      </c>
      <c r="H347" s="179">
        <v>0.19</v>
      </c>
      <c r="I347" s="180"/>
      <c r="J347" s="181">
        <f>ROUND(I347*H347,2)</f>
        <v>0</v>
      </c>
      <c r="K347" s="177" t="s">
        <v>127</v>
      </c>
      <c r="L347" s="41"/>
      <c r="M347" s="182" t="s">
        <v>19</v>
      </c>
      <c r="N347" s="183" t="s">
        <v>42</v>
      </c>
      <c r="O347" s="66"/>
      <c r="P347" s="184">
        <f>O347*H347</f>
        <v>0</v>
      </c>
      <c r="Q347" s="184">
        <v>0</v>
      </c>
      <c r="R347" s="184">
        <f>Q347*H347</f>
        <v>0</v>
      </c>
      <c r="S347" s="184">
        <v>0</v>
      </c>
      <c r="T347" s="185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86" t="s">
        <v>453</v>
      </c>
      <c r="AT347" s="186" t="s">
        <v>123</v>
      </c>
      <c r="AU347" s="186" t="s">
        <v>79</v>
      </c>
      <c r="AY347" s="19" t="s">
        <v>120</v>
      </c>
      <c r="BE347" s="187">
        <f>IF(N347="základní",J347,0)</f>
        <v>0</v>
      </c>
      <c r="BF347" s="187">
        <f>IF(N347="snížená",J347,0)</f>
        <v>0</v>
      </c>
      <c r="BG347" s="187">
        <f>IF(N347="zákl. přenesená",J347,0)</f>
        <v>0</v>
      </c>
      <c r="BH347" s="187">
        <f>IF(N347="sníž. přenesená",J347,0)</f>
        <v>0</v>
      </c>
      <c r="BI347" s="187">
        <f>IF(N347="nulová",J347,0)</f>
        <v>0</v>
      </c>
      <c r="BJ347" s="19" t="s">
        <v>79</v>
      </c>
      <c r="BK347" s="187">
        <f>ROUND(I347*H347,2)</f>
        <v>0</v>
      </c>
      <c r="BL347" s="19" t="s">
        <v>453</v>
      </c>
      <c r="BM347" s="186" t="s">
        <v>513</v>
      </c>
    </row>
    <row r="348" spans="1:65" s="13" customFormat="1" ht="10">
      <c r="B348" s="188"/>
      <c r="C348" s="189"/>
      <c r="D348" s="190" t="s">
        <v>130</v>
      </c>
      <c r="E348" s="191" t="s">
        <v>19</v>
      </c>
      <c r="F348" s="192" t="s">
        <v>514</v>
      </c>
      <c r="G348" s="189"/>
      <c r="H348" s="193">
        <v>6.3E-2</v>
      </c>
      <c r="I348" s="194"/>
      <c r="J348" s="189"/>
      <c r="K348" s="189"/>
      <c r="L348" s="195"/>
      <c r="M348" s="196"/>
      <c r="N348" s="197"/>
      <c r="O348" s="197"/>
      <c r="P348" s="197"/>
      <c r="Q348" s="197"/>
      <c r="R348" s="197"/>
      <c r="S348" s="197"/>
      <c r="T348" s="198"/>
      <c r="AT348" s="199" t="s">
        <v>130</v>
      </c>
      <c r="AU348" s="199" t="s">
        <v>79</v>
      </c>
      <c r="AV348" s="13" t="s">
        <v>81</v>
      </c>
      <c r="AW348" s="13" t="s">
        <v>132</v>
      </c>
      <c r="AX348" s="13" t="s">
        <v>71</v>
      </c>
      <c r="AY348" s="199" t="s">
        <v>120</v>
      </c>
    </row>
    <row r="349" spans="1:65" s="13" customFormat="1" ht="10">
      <c r="B349" s="188"/>
      <c r="C349" s="189"/>
      <c r="D349" s="190" t="s">
        <v>130</v>
      </c>
      <c r="E349" s="191" t="s">
        <v>19</v>
      </c>
      <c r="F349" s="192" t="s">
        <v>515</v>
      </c>
      <c r="G349" s="189"/>
      <c r="H349" s="193">
        <v>0.127</v>
      </c>
      <c r="I349" s="194"/>
      <c r="J349" s="189"/>
      <c r="K349" s="189"/>
      <c r="L349" s="195"/>
      <c r="M349" s="196"/>
      <c r="N349" s="197"/>
      <c r="O349" s="197"/>
      <c r="P349" s="197"/>
      <c r="Q349" s="197"/>
      <c r="R349" s="197"/>
      <c r="S349" s="197"/>
      <c r="T349" s="198"/>
      <c r="AT349" s="199" t="s">
        <v>130</v>
      </c>
      <c r="AU349" s="199" t="s">
        <v>79</v>
      </c>
      <c r="AV349" s="13" t="s">
        <v>81</v>
      </c>
      <c r="AW349" s="13" t="s">
        <v>132</v>
      </c>
      <c r="AX349" s="13" t="s">
        <v>71</v>
      </c>
      <c r="AY349" s="199" t="s">
        <v>120</v>
      </c>
    </row>
    <row r="350" spans="1:65" s="14" customFormat="1" ht="10">
      <c r="B350" s="200"/>
      <c r="C350" s="201"/>
      <c r="D350" s="190" t="s">
        <v>130</v>
      </c>
      <c r="E350" s="202" t="s">
        <v>19</v>
      </c>
      <c r="F350" s="203" t="s">
        <v>133</v>
      </c>
      <c r="G350" s="201"/>
      <c r="H350" s="204">
        <v>0.19</v>
      </c>
      <c r="I350" s="205"/>
      <c r="J350" s="201"/>
      <c r="K350" s="201"/>
      <c r="L350" s="206"/>
      <c r="M350" s="207"/>
      <c r="N350" s="208"/>
      <c r="O350" s="208"/>
      <c r="P350" s="208"/>
      <c r="Q350" s="208"/>
      <c r="R350" s="208"/>
      <c r="S350" s="208"/>
      <c r="T350" s="209"/>
      <c r="AT350" s="210" t="s">
        <v>130</v>
      </c>
      <c r="AU350" s="210" t="s">
        <v>79</v>
      </c>
      <c r="AV350" s="14" t="s">
        <v>128</v>
      </c>
      <c r="AW350" s="14" t="s">
        <v>132</v>
      </c>
      <c r="AX350" s="14" t="s">
        <v>79</v>
      </c>
      <c r="AY350" s="210" t="s">
        <v>120</v>
      </c>
    </row>
    <row r="351" spans="1:65" s="2" customFormat="1" ht="49" customHeight="1">
      <c r="A351" s="36"/>
      <c r="B351" s="37"/>
      <c r="C351" s="175" t="s">
        <v>516</v>
      </c>
      <c r="D351" s="175" t="s">
        <v>123</v>
      </c>
      <c r="E351" s="176" t="s">
        <v>517</v>
      </c>
      <c r="F351" s="177" t="s">
        <v>518</v>
      </c>
      <c r="G351" s="178" t="s">
        <v>189</v>
      </c>
      <c r="H351" s="179">
        <v>33.799999999999997</v>
      </c>
      <c r="I351" s="180"/>
      <c r="J351" s="181">
        <f>ROUND(I351*H351,2)</f>
        <v>0</v>
      </c>
      <c r="K351" s="177" t="s">
        <v>127</v>
      </c>
      <c r="L351" s="41"/>
      <c r="M351" s="182" t="s">
        <v>19</v>
      </c>
      <c r="N351" s="183" t="s">
        <v>42</v>
      </c>
      <c r="O351" s="66"/>
      <c r="P351" s="184">
        <f>O351*H351</f>
        <v>0</v>
      </c>
      <c r="Q351" s="184">
        <v>0</v>
      </c>
      <c r="R351" s="184">
        <f>Q351*H351</f>
        <v>0</v>
      </c>
      <c r="S351" s="184">
        <v>0</v>
      </c>
      <c r="T351" s="185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186" t="s">
        <v>453</v>
      </c>
      <c r="AT351" s="186" t="s">
        <v>123</v>
      </c>
      <c r="AU351" s="186" t="s">
        <v>79</v>
      </c>
      <c r="AY351" s="19" t="s">
        <v>120</v>
      </c>
      <c r="BE351" s="187">
        <f>IF(N351="základní",J351,0)</f>
        <v>0</v>
      </c>
      <c r="BF351" s="187">
        <f>IF(N351="snížená",J351,0)</f>
        <v>0</v>
      </c>
      <c r="BG351" s="187">
        <f>IF(N351="zákl. přenesená",J351,0)</f>
        <v>0</v>
      </c>
      <c r="BH351" s="187">
        <f>IF(N351="sníž. přenesená",J351,0)</f>
        <v>0</v>
      </c>
      <c r="BI351" s="187">
        <f>IF(N351="nulová",J351,0)</f>
        <v>0</v>
      </c>
      <c r="BJ351" s="19" t="s">
        <v>79</v>
      </c>
      <c r="BK351" s="187">
        <f>ROUND(I351*H351,2)</f>
        <v>0</v>
      </c>
      <c r="BL351" s="19" t="s">
        <v>453</v>
      </c>
      <c r="BM351" s="186" t="s">
        <v>519</v>
      </c>
    </row>
    <row r="352" spans="1:65" s="13" customFormat="1" ht="10">
      <c r="B352" s="188"/>
      <c r="C352" s="189"/>
      <c r="D352" s="190" t="s">
        <v>130</v>
      </c>
      <c r="E352" s="191" t="s">
        <v>19</v>
      </c>
      <c r="F352" s="192" t="s">
        <v>520</v>
      </c>
      <c r="G352" s="189"/>
      <c r="H352" s="193">
        <v>33.799999999999997</v>
      </c>
      <c r="I352" s="194"/>
      <c r="J352" s="189"/>
      <c r="K352" s="189"/>
      <c r="L352" s="195"/>
      <c r="M352" s="242"/>
      <c r="N352" s="243"/>
      <c r="O352" s="243"/>
      <c r="P352" s="243"/>
      <c r="Q352" s="243"/>
      <c r="R352" s="243"/>
      <c r="S352" s="243"/>
      <c r="T352" s="244"/>
      <c r="AT352" s="199" t="s">
        <v>130</v>
      </c>
      <c r="AU352" s="199" t="s">
        <v>79</v>
      </c>
      <c r="AV352" s="13" t="s">
        <v>81</v>
      </c>
      <c r="AW352" s="13" t="s">
        <v>132</v>
      </c>
      <c r="AX352" s="13" t="s">
        <v>79</v>
      </c>
      <c r="AY352" s="199" t="s">
        <v>120</v>
      </c>
    </row>
    <row r="353" spans="1:31" s="2" customFormat="1" ht="7" customHeight="1">
      <c r="A353" s="36"/>
      <c r="B353" s="49"/>
      <c r="C353" s="50"/>
      <c r="D353" s="50"/>
      <c r="E353" s="50"/>
      <c r="F353" s="50"/>
      <c r="G353" s="50"/>
      <c r="H353" s="50"/>
      <c r="I353" s="50"/>
      <c r="J353" s="50"/>
      <c r="K353" s="50"/>
      <c r="L353" s="41"/>
      <c r="M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</row>
  </sheetData>
  <sheetProtection algorithmName="SHA-512" hashValue="KfmtKZknN57F3F0aldAGOVi0Tl145Zh9SCe/f3c4aA59cM2EV+QUe6XRs7y+WGRv2aMz3zmozk62pulq7JkYmA==" saltValue="4PF0CIS/0kUPmomw9d398a19bFHp40f0O4ASyn+mEo9e2f1hwXMSWFsRb2EJFbVthxK8KVZpzmNDUFeXOKSjxA==" spinCount="100000" sheet="1" objects="1" scenarios="1" formatColumns="0" formatRows="0" autoFilter="0"/>
  <autoFilter ref="C82:K352" xr:uid="{00000000-0009-0000-0000-000001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893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9" t="s">
        <v>84</v>
      </c>
    </row>
    <row r="3" spans="1:46" s="1" customFormat="1" ht="7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81</v>
      </c>
    </row>
    <row r="4" spans="1:46" s="1" customFormat="1" ht="25" customHeight="1">
      <c r="B4" s="22"/>
      <c r="D4" s="105" t="s">
        <v>94</v>
      </c>
      <c r="L4" s="22"/>
      <c r="M4" s="106" t="s">
        <v>10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1" t="str">
        <f>'Rekapitulace stavby'!K6</f>
        <v>Oprava mostních objektů na trati Olomouc - Krnov v km 62,000 - 63,000</v>
      </c>
      <c r="F7" s="382"/>
      <c r="G7" s="382"/>
      <c r="H7" s="382"/>
      <c r="L7" s="22"/>
    </row>
    <row r="8" spans="1:46" s="2" customFormat="1" ht="12" customHeight="1">
      <c r="A8" s="36"/>
      <c r="B8" s="41"/>
      <c r="C8" s="36"/>
      <c r="D8" s="107" t="s">
        <v>95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3" t="s">
        <v>521</v>
      </c>
      <c r="F9" s="384"/>
      <c r="G9" s="384"/>
      <c r="H9" s="384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>
        <f>'Rekapitulace stavby'!AN8</f>
        <v>0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30</v>
      </c>
      <c r="E17" s="36"/>
      <c r="F17" s="36"/>
      <c r="G17" s="36"/>
      <c r="H17" s="36"/>
      <c r="I17" s="107" t="s">
        <v>25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5" t="str">
        <f>'Rekapitulace stavby'!E14</f>
        <v>Vyplň údaj</v>
      </c>
      <c r="F18" s="386"/>
      <c r="G18" s="386"/>
      <c r="H18" s="386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32</v>
      </c>
      <c r="E20" s="36"/>
      <c r="F20" s="36"/>
      <c r="G20" s="36"/>
      <c r="H20" s="36"/>
      <c r="I20" s="107" t="s">
        <v>25</v>
      </c>
      <c r="J20" s="109" t="str">
        <f>IF('Rekapitulace stavby'!AN16="","",'Rekapitulace stavby'!AN16)</f>
        <v/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tr">
        <f>IF('Rekapitulace stavby'!E17="","",'Rekapitulace stavby'!E17)</f>
        <v xml:space="preserve"> </v>
      </c>
      <c r="F21" s="36"/>
      <c r="G21" s="36"/>
      <c r="H21" s="36"/>
      <c r="I21" s="107" t="s">
        <v>28</v>
      </c>
      <c r="J21" s="109" t="str">
        <f>IF('Rekapitulace stavby'!AN17="","",'Rekapitulace stavby'!AN17)</f>
        <v/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33</v>
      </c>
      <c r="E23" s="36"/>
      <c r="F23" s="36"/>
      <c r="G23" s="36"/>
      <c r="H23" s="36"/>
      <c r="I23" s="107" t="s">
        <v>25</v>
      </c>
      <c r="J23" s="109" t="s">
        <v>19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34</v>
      </c>
      <c r="F24" s="36"/>
      <c r="G24" s="36"/>
      <c r="H24" s="36"/>
      <c r="I24" s="107" t="s">
        <v>28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7" t="s">
        <v>19</v>
      </c>
      <c r="F27" s="387"/>
      <c r="G27" s="387"/>
      <c r="H27" s="387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ROUND(J92,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41</v>
      </c>
      <c r="E33" s="107" t="s">
        <v>42</v>
      </c>
      <c r="F33" s="119">
        <f>ROUND((SUM(BE92:BE892)),  2)</f>
        <v>0</v>
      </c>
      <c r="G33" s="36"/>
      <c r="H33" s="36"/>
      <c r="I33" s="120">
        <v>0.21</v>
      </c>
      <c r="J33" s="119">
        <f>ROUND(((SUM(BE92:BE892))*I33),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43</v>
      </c>
      <c r="F34" s="119">
        <f>ROUND((SUM(BF92:BF892)),  2)</f>
        <v>0</v>
      </c>
      <c r="G34" s="36"/>
      <c r="H34" s="36"/>
      <c r="I34" s="120">
        <v>0.15</v>
      </c>
      <c r="J34" s="119">
        <f>ROUND(((SUM(BF92:BF892))*I34),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44</v>
      </c>
      <c r="F35" s="119">
        <f>ROUND((SUM(BG92:BG892)),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45</v>
      </c>
      <c r="F36" s="119">
        <f>ROUND((SUM(BH92:BH892)),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46</v>
      </c>
      <c r="F37" s="119">
        <f>ROUND((SUM(BI92:BI892)),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>
      <c r="A45" s="36"/>
      <c r="B45" s="37"/>
      <c r="C45" s="25" t="s">
        <v>97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8" t="str">
        <f>E7</f>
        <v>Oprava mostních objektů na trati Olomouc - Krnov v km 62,000 - 63,000</v>
      </c>
      <c r="F48" s="389"/>
      <c r="G48" s="389"/>
      <c r="H48" s="38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95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1" t="str">
        <f>E9</f>
        <v>SO 02 - Most v km 62,355</v>
      </c>
      <c r="F50" s="390"/>
      <c r="G50" s="390"/>
      <c r="H50" s="390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>
        <f>IF(J12="","",J12)</f>
        <v>0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1" t="s">
        <v>24</v>
      </c>
      <c r="D54" s="38"/>
      <c r="E54" s="38"/>
      <c r="F54" s="29" t="str">
        <f>E15</f>
        <v>Správa železnic, státní organizace</v>
      </c>
      <c r="G54" s="38"/>
      <c r="H54" s="38"/>
      <c r="I54" s="31" t="s">
        <v>32</v>
      </c>
      <c r="J54" s="34" t="str">
        <f>E21</f>
        <v xml:space="preserve"> 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33</v>
      </c>
      <c r="J55" s="34" t="str">
        <f>E24</f>
        <v>SUDOP Brno, spol. s.r.o.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98</v>
      </c>
      <c r="D57" s="133"/>
      <c r="E57" s="133"/>
      <c r="F57" s="133"/>
      <c r="G57" s="133"/>
      <c r="H57" s="133"/>
      <c r="I57" s="133"/>
      <c r="J57" s="134" t="s">
        <v>99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J92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100</v>
      </c>
    </row>
    <row r="60" spans="1:47" s="9" customFormat="1" ht="25" customHeight="1">
      <c r="B60" s="136"/>
      <c r="C60" s="137"/>
      <c r="D60" s="138" t="s">
        <v>101</v>
      </c>
      <c r="E60" s="139"/>
      <c r="F60" s="139"/>
      <c r="G60" s="139"/>
      <c r="H60" s="139"/>
      <c r="I60" s="139"/>
      <c r="J60" s="140">
        <f>J93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522</v>
      </c>
      <c r="E61" s="145"/>
      <c r="F61" s="145"/>
      <c r="G61" s="145"/>
      <c r="H61" s="145"/>
      <c r="I61" s="145"/>
      <c r="J61" s="146">
        <f>J94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523</v>
      </c>
      <c r="E62" s="145"/>
      <c r="F62" s="145"/>
      <c r="G62" s="145"/>
      <c r="H62" s="145"/>
      <c r="I62" s="145"/>
      <c r="J62" s="146">
        <f>J130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524</v>
      </c>
      <c r="E63" s="145"/>
      <c r="F63" s="145"/>
      <c r="G63" s="145"/>
      <c r="H63" s="145"/>
      <c r="I63" s="145"/>
      <c r="J63" s="146">
        <f>J144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525</v>
      </c>
      <c r="E64" s="145"/>
      <c r="F64" s="145"/>
      <c r="G64" s="145"/>
      <c r="H64" s="145"/>
      <c r="I64" s="145"/>
      <c r="J64" s="146">
        <f>J223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103</v>
      </c>
      <c r="E65" s="145"/>
      <c r="F65" s="145"/>
      <c r="G65" s="145"/>
      <c r="H65" s="145"/>
      <c r="I65" s="145"/>
      <c r="J65" s="146">
        <f>J342</f>
        <v>0</v>
      </c>
      <c r="K65" s="143"/>
      <c r="L65" s="147"/>
    </row>
    <row r="66" spans="1:31" s="10" customFormat="1" ht="19.899999999999999" customHeight="1">
      <c r="B66" s="142"/>
      <c r="C66" s="143"/>
      <c r="D66" s="144" t="s">
        <v>526</v>
      </c>
      <c r="E66" s="145"/>
      <c r="F66" s="145"/>
      <c r="G66" s="145"/>
      <c r="H66" s="145"/>
      <c r="I66" s="145"/>
      <c r="J66" s="146">
        <f>J539</f>
        <v>0</v>
      </c>
      <c r="K66" s="143"/>
      <c r="L66" s="147"/>
    </row>
    <row r="67" spans="1:31" s="10" customFormat="1" ht="19.899999999999999" customHeight="1">
      <c r="B67" s="142"/>
      <c r="C67" s="143"/>
      <c r="D67" s="144" t="s">
        <v>527</v>
      </c>
      <c r="E67" s="145"/>
      <c r="F67" s="145"/>
      <c r="G67" s="145"/>
      <c r="H67" s="145"/>
      <c r="I67" s="145"/>
      <c r="J67" s="146">
        <f>J573</f>
        <v>0</v>
      </c>
      <c r="K67" s="143"/>
      <c r="L67" s="147"/>
    </row>
    <row r="68" spans="1:31" s="9" customFormat="1" ht="25" customHeight="1">
      <c r="B68" s="136"/>
      <c r="C68" s="137"/>
      <c r="D68" s="138" t="s">
        <v>528</v>
      </c>
      <c r="E68" s="139"/>
      <c r="F68" s="139"/>
      <c r="G68" s="139"/>
      <c r="H68" s="139"/>
      <c r="I68" s="139"/>
      <c r="J68" s="140">
        <f>J576</f>
        <v>0</v>
      </c>
      <c r="K68" s="137"/>
      <c r="L68" s="141"/>
    </row>
    <row r="69" spans="1:31" s="10" customFormat="1" ht="19.899999999999999" customHeight="1">
      <c r="B69" s="142"/>
      <c r="C69" s="143"/>
      <c r="D69" s="144" t="s">
        <v>529</v>
      </c>
      <c r="E69" s="145"/>
      <c r="F69" s="145"/>
      <c r="G69" s="145"/>
      <c r="H69" s="145"/>
      <c r="I69" s="145"/>
      <c r="J69" s="146">
        <f>J577</f>
        <v>0</v>
      </c>
      <c r="K69" s="143"/>
      <c r="L69" s="147"/>
    </row>
    <row r="70" spans="1:31" s="10" customFormat="1" ht="19.899999999999999" customHeight="1">
      <c r="B70" s="142"/>
      <c r="C70" s="143"/>
      <c r="D70" s="144" t="s">
        <v>530</v>
      </c>
      <c r="E70" s="145"/>
      <c r="F70" s="145"/>
      <c r="G70" s="145"/>
      <c r="H70" s="145"/>
      <c r="I70" s="145"/>
      <c r="J70" s="146">
        <f>J771</f>
        <v>0</v>
      </c>
      <c r="K70" s="143"/>
      <c r="L70" s="147"/>
    </row>
    <row r="71" spans="1:31" s="10" customFormat="1" ht="19.899999999999999" customHeight="1">
      <c r="B71" s="142"/>
      <c r="C71" s="143"/>
      <c r="D71" s="144" t="s">
        <v>531</v>
      </c>
      <c r="E71" s="145"/>
      <c r="F71" s="145"/>
      <c r="G71" s="145"/>
      <c r="H71" s="145"/>
      <c r="I71" s="145"/>
      <c r="J71" s="146">
        <f>J804</f>
        <v>0</v>
      </c>
      <c r="K71" s="143"/>
      <c r="L71" s="147"/>
    </row>
    <row r="72" spans="1:31" s="9" customFormat="1" ht="25" customHeight="1">
      <c r="B72" s="136"/>
      <c r="C72" s="137"/>
      <c r="D72" s="138" t="s">
        <v>532</v>
      </c>
      <c r="E72" s="139"/>
      <c r="F72" s="139"/>
      <c r="G72" s="139"/>
      <c r="H72" s="139"/>
      <c r="I72" s="139"/>
      <c r="J72" s="140">
        <f>J887</f>
        <v>0</v>
      </c>
      <c r="K72" s="137"/>
      <c r="L72" s="141"/>
    </row>
    <row r="73" spans="1:31" s="2" customFormat="1" ht="21.7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7" customHeight="1">
      <c r="A74" s="36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8" spans="1:31" s="2" customFormat="1" ht="7" customHeight="1">
      <c r="A78" s="36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5" customHeight="1">
      <c r="A79" s="36"/>
      <c r="B79" s="37"/>
      <c r="C79" s="25" t="s">
        <v>105</v>
      </c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7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16</v>
      </c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6.5" customHeight="1">
      <c r="A82" s="36"/>
      <c r="B82" s="37"/>
      <c r="C82" s="38"/>
      <c r="D82" s="38"/>
      <c r="E82" s="388" t="str">
        <f>E7</f>
        <v>Oprava mostních objektů na trati Olomouc - Krnov v km 62,000 - 63,000</v>
      </c>
      <c r="F82" s="389"/>
      <c r="G82" s="389"/>
      <c r="H82" s="389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95</v>
      </c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41" t="str">
        <f>E9</f>
        <v>SO 02 - Most v km 62,355</v>
      </c>
      <c r="F84" s="390"/>
      <c r="G84" s="390"/>
      <c r="H84" s="390"/>
      <c r="I84" s="38"/>
      <c r="J84" s="38"/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7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21</v>
      </c>
      <c r="D86" s="38"/>
      <c r="E86" s="38"/>
      <c r="F86" s="29" t="str">
        <f>F12</f>
        <v xml:space="preserve"> </v>
      </c>
      <c r="G86" s="38"/>
      <c r="H86" s="38"/>
      <c r="I86" s="31" t="s">
        <v>23</v>
      </c>
      <c r="J86" s="61">
        <f>IF(J12="","",J12)</f>
        <v>0</v>
      </c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7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15" customHeight="1">
      <c r="A88" s="36"/>
      <c r="B88" s="37"/>
      <c r="C88" s="31" t="s">
        <v>24</v>
      </c>
      <c r="D88" s="38"/>
      <c r="E88" s="38"/>
      <c r="F88" s="29" t="str">
        <f>E15</f>
        <v>Správa železnic, státní organizace</v>
      </c>
      <c r="G88" s="38"/>
      <c r="H88" s="38"/>
      <c r="I88" s="31" t="s">
        <v>32</v>
      </c>
      <c r="J88" s="34" t="str">
        <f>E21</f>
        <v xml:space="preserve"> </v>
      </c>
      <c r="K88" s="38"/>
      <c r="L88" s="10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25.65" customHeight="1">
      <c r="A89" s="36"/>
      <c r="B89" s="37"/>
      <c r="C89" s="31" t="s">
        <v>30</v>
      </c>
      <c r="D89" s="38"/>
      <c r="E89" s="38"/>
      <c r="F89" s="29" t="str">
        <f>IF(E18="","",E18)</f>
        <v>Vyplň údaj</v>
      </c>
      <c r="G89" s="38"/>
      <c r="H89" s="38"/>
      <c r="I89" s="31" t="s">
        <v>33</v>
      </c>
      <c r="J89" s="34" t="str">
        <f>E24</f>
        <v>SUDOP Brno, spol. s.r.o.</v>
      </c>
      <c r="K89" s="38"/>
      <c r="L89" s="10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2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0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48"/>
      <c r="B91" s="149"/>
      <c r="C91" s="150" t="s">
        <v>106</v>
      </c>
      <c r="D91" s="151" t="s">
        <v>56</v>
      </c>
      <c r="E91" s="151" t="s">
        <v>52</v>
      </c>
      <c r="F91" s="151" t="s">
        <v>53</v>
      </c>
      <c r="G91" s="151" t="s">
        <v>107</v>
      </c>
      <c r="H91" s="151" t="s">
        <v>108</v>
      </c>
      <c r="I91" s="151" t="s">
        <v>109</v>
      </c>
      <c r="J91" s="151" t="s">
        <v>99</v>
      </c>
      <c r="K91" s="152" t="s">
        <v>110</v>
      </c>
      <c r="L91" s="153"/>
      <c r="M91" s="70" t="s">
        <v>19</v>
      </c>
      <c r="N91" s="71" t="s">
        <v>41</v>
      </c>
      <c r="O91" s="71" t="s">
        <v>111</v>
      </c>
      <c r="P91" s="71" t="s">
        <v>112</v>
      </c>
      <c r="Q91" s="71" t="s">
        <v>113</v>
      </c>
      <c r="R91" s="71" t="s">
        <v>114</v>
      </c>
      <c r="S91" s="71" t="s">
        <v>115</v>
      </c>
      <c r="T91" s="72" t="s">
        <v>116</v>
      </c>
      <c r="U91" s="148"/>
      <c r="V91" s="148"/>
      <c r="W91" s="148"/>
      <c r="X91" s="148"/>
      <c r="Y91" s="148"/>
      <c r="Z91" s="148"/>
      <c r="AA91" s="148"/>
      <c r="AB91" s="148"/>
      <c r="AC91" s="148"/>
      <c r="AD91" s="148"/>
      <c r="AE91" s="148"/>
    </row>
    <row r="92" spans="1:65" s="2" customFormat="1" ht="22.75" customHeight="1">
      <c r="A92" s="36"/>
      <c r="B92" s="37"/>
      <c r="C92" s="77" t="s">
        <v>117</v>
      </c>
      <c r="D92" s="38"/>
      <c r="E92" s="38"/>
      <c r="F92" s="38"/>
      <c r="G92" s="38"/>
      <c r="H92" s="38"/>
      <c r="I92" s="38"/>
      <c r="J92" s="154">
        <f>BK92</f>
        <v>0</v>
      </c>
      <c r="K92" s="38"/>
      <c r="L92" s="41"/>
      <c r="M92" s="73"/>
      <c r="N92" s="155"/>
      <c r="O92" s="74"/>
      <c r="P92" s="156">
        <f>P93+P576+P887</f>
        <v>0</v>
      </c>
      <c r="Q92" s="74"/>
      <c r="R92" s="156">
        <f>R93+R576+R887</f>
        <v>552.01833967999994</v>
      </c>
      <c r="S92" s="74"/>
      <c r="T92" s="157">
        <f>T93+T576+T887</f>
        <v>173.67578599999999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70</v>
      </c>
      <c r="AU92" s="19" t="s">
        <v>100</v>
      </c>
      <c r="BK92" s="158">
        <f>BK93+BK576+BK887</f>
        <v>0</v>
      </c>
    </row>
    <row r="93" spans="1:65" s="12" customFormat="1" ht="25.9" customHeight="1">
      <c r="B93" s="159"/>
      <c r="C93" s="160"/>
      <c r="D93" s="161" t="s">
        <v>70</v>
      </c>
      <c r="E93" s="162" t="s">
        <v>118</v>
      </c>
      <c r="F93" s="162" t="s">
        <v>119</v>
      </c>
      <c r="G93" s="160"/>
      <c r="H93" s="160"/>
      <c r="I93" s="163"/>
      <c r="J93" s="164">
        <f>BK93</f>
        <v>0</v>
      </c>
      <c r="K93" s="160"/>
      <c r="L93" s="165"/>
      <c r="M93" s="166"/>
      <c r="N93" s="167"/>
      <c r="O93" s="167"/>
      <c r="P93" s="168">
        <f>P94+P130+P144+P223+P342+P539+P573</f>
        <v>0</v>
      </c>
      <c r="Q93" s="167"/>
      <c r="R93" s="168">
        <f>R94+R130+R144+R223+R342+R539+R573</f>
        <v>539.07150662999993</v>
      </c>
      <c r="S93" s="167"/>
      <c r="T93" s="169">
        <f>T94+T130+T144+T223+T342+T539+T573</f>
        <v>171.98741799999999</v>
      </c>
      <c r="AR93" s="170" t="s">
        <v>79</v>
      </c>
      <c r="AT93" s="171" t="s">
        <v>70</v>
      </c>
      <c r="AU93" s="171" t="s">
        <v>71</v>
      </c>
      <c r="AY93" s="170" t="s">
        <v>120</v>
      </c>
      <c r="BK93" s="172">
        <f>BK94+BK130+BK144+BK223+BK342+BK539+BK573</f>
        <v>0</v>
      </c>
    </row>
    <row r="94" spans="1:65" s="12" customFormat="1" ht="22.75" customHeight="1">
      <c r="B94" s="159"/>
      <c r="C94" s="160"/>
      <c r="D94" s="161" t="s">
        <v>70</v>
      </c>
      <c r="E94" s="173" t="s">
        <v>79</v>
      </c>
      <c r="F94" s="173" t="s">
        <v>533</v>
      </c>
      <c r="G94" s="160"/>
      <c r="H94" s="160"/>
      <c r="I94" s="163"/>
      <c r="J94" s="174">
        <f>BK94</f>
        <v>0</v>
      </c>
      <c r="K94" s="160"/>
      <c r="L94" s="165"/>
      <c r="M94" s="166"/>
      <c r="N94" s="167"/>
      <c r="O94" s="167"/>
      <c r="P94" s="168">
        <f>SUM(P95:P129)</f>
        <v>0</v>
      </c>
      <c r="Q94" s="167"/>
      <c r="R94" s="168">
        <f>SUM(R95:R129)</f>
        <v>0</v>
      </c>
      <c r="S94" s="167"/>
      <c r="T94" s="169">
        <f>SUM(T95:T129)</f>
        <v>0</v>
      </c>
      <c r="AR94" s="170" t="s">
        <v>79</v>
      </c>
      <c r="AT94" s="171" t="s">
        <v>70</v>
      </c>
      <c r="AU94" s="171" t="s">
        <v>79</v>
      </c>
      <c r="AY94" s="170" t="s">
        <v>120</v>
      </c>
      <c r="BK94" s="172">
        <f>SUM(BK95:BK129)</f>
        <v>0</v>
      </c>
    </row>
    <row r="95" spans="1:65" s="2" customFormat="1" ht="24.15" customHeight="1">
      <c r="A95" s="36"/>
      <c r="B95" s="37"/>
      <c r="C95" s="175" t="s">
        <v>79</v>
      </c>
      <c r="D95" s="175" t="s">
        <v>123</v>
      </c>
      <c r="E95" s="176" t="s">
        <v>534</v>
      </c>
      <c r="F95" s="177" t="s">
        <v>535</v>
      </c>
      <c r="G95" s="178" t="s">
        <v>136</v>
      </c>
      <c r="H95" s="179">
        <v>12.666</v>
      </c>
      <c r="I95" s="180"/>
      <c r="J95" s="181">
        <f>ROUND(I95*H95,2)</f>
        <v>0</v>
      </c>
      <c r="K95" s="177" t="s">
        <v>536</v>
      </c>
      <c r="L95" s="41"/>
      <c r="M95" s="182" t="s">
        <v>19</v>
      </c>
      <c r="N95" s="183" t="s">
        <v>42</v>
      </c>
      <c r="O95" s="66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128</v>
      </c>
      <c r="AT95" s="186" t="s">
        <v>123</v>
      </c>
      <c r="AU95" s="186" t="s">
        <v>81</v>
      </c>
      <c r="AY95" s="19" t="s">
        <v>120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9" t="s">
        <v>79</v>
      </c>
      <c r="BK95" s="187">
        <f>ROUND(I95*H95,2)</f>
        <v>0</v>
      </c>
      <c r="BL95" s="19" t="s">
        <v>128</v>
      </c>
      <c r="BM95" s="186" t="s">
        <v>537</v>
      </c>
    </row>
    <row r="96" spans="1:65" s="2" customFormat="1" ht="10">
      <c r="A96" s="36"/>
      <c r="B96" s="37"/>
      <c r="C96" s="38"/>
      <c r="D96" s="245" t="s">
        <v>538</v>
      </c>
      <c r="E96" s="38"/>
      <c r="F96" s="246" t="s">
        <v>539</v>
      </c>
      <c r="G96" s="38"/>
      <c r="H96" s="38"/>
      <c r="I96" s="247"/>
      <c r="J96" s="38"/>
      <c r="K96" s="38"/>
      <c r="L96" s="41"/>
      <c r="M96" s="248"/>
      <c r="N96" s="249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538</v>
      </c>
      <c r="AU96" s="19" t="s">
        <v>81</v>
      </c>
    </row>
    <row r="97" spans="1:65" s="2" customFormat="1" ht="24.15" customHeight="1">
      <c r="A97" s="36"/>
      <c r="B97" s="37"/>
      <c r="C97" s="175" t="s">
        <v>81</v>
      </c>
      <c r="D97" s="175" t="s">
        <v>123</v>
      </c>
      <c r="E97" s="176" t="s">
        <v>540</v>
      </c>
      <c r="F97" s="177" t="s">
        <v>541</v>
      </c>
      <c r="G97" s="178" t="s">
        <v>136</v>
      </c>
      <c r="H97" s="179">
        <v>145.25399999999999</v>
      </c>
      <c r="I97" s="180"/>
      <c r="J97" s="181">
        <f>ROUND(I97*H97,2)</f>
        <v>0</v>
      </c>
      <c r="K97" s="177" t="s">
        <v>536</v>
      </c>
      <c r="L97" s="41"/>
      <c r="M97" s="182" t="s">
        <v>19</v>
      </c>
      <c r="N97" s="183" t="s">
        <v>42</v>
      </c>
      <c r="O97" s="66"/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128</v>
      </c>
      <c r="AT97" s="186" t="s">
        <v>123</v>
      </c>
      <c r="AU97" s="186" t="s">
        <v>81</v>
      </c>
      <c r="AY97" s="19" t="s">
        <v>120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9" t="s">
        <v>79</v>
      </c>
      <c r="BK97" s="187">
        <f>ROUND(I97*H97,2)</f>
        <v>0</v>
      </c>
      <c r="BL97" s="19" t="s">
        <v>128</v>
      </c>
      <c r="BM97" s="186" t="s">
        <v>542</v>
      </c>
    </row>
    <row r="98" spans="1:65" s="2" customFormat="1" ht="10">
      <c r="A98" s="36"/>
      <c r="B98" s="37"/>
      <c r="C98" s="38"/>
      <c r="D98" s="245" t="s">
        <v>538</v>
      </c>
      <c r="E98" s="38"/>
      <c r="F98" s="246" t="s">
        <v>543</v>
      </c>
      <c r="G98" s="38"/>
      <c r="H98" s="38"/>
      <c r="I98" s="247"/>
      <c r="J98" s="38"/>
      <c r="K98" s="38"/>
      <c r="L98" s="41"/>
      <c r="M98" s="248"/>
      <c r="N98" s="249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538</v>
      </c>
      <c r="AU98" s="19" t="s">
        <v>81</v>
      </c>
    </row>
    <row r="99" spans="1:65" s="13" customFormat="1" ht="10">
      <c r="B99" s="188"/>
      <c r="C99" s="189"/>
      <c r="D99" s="190" t="s">
        <v>130</v>
      </c>
      <c r="E99" s="191" t="s">
        <v>19</v>
      </c>
      <c r="F99" s="192" t="s">
        <v>544</v>
      </c>
      <c r="G99" s="189"/>
      <c r="H99" s="193">
        <v>24.803999999999998</v>
      </c>
      <c r="I99" s="194"/>
      <c r="J99" s="189"/>
      <c r="K99" s="189"/>
      <c r="L99" s="195"/>
      <c r="M99" s="196"/>
      <c r="N99" s="197"/>
      <c r="O99" s="197"/>
      <c r="P99" s="197"/>
      <c r="Q99" s="197"/>
      <c r="R99" s="197"/>
      <c r="S99" s="197"/>
      <c r="T99" s="198"/>
      <c r="AT99" s="199" t="s">
        <v>130</v>
      </c>
      <c r="AU99" s="199" t="s">
        <v>81</v>
      </c>
      <c r="AV99" s="13" t="s">
        <v>81</v>
      </c>
      <c r="AW99" s="13" t="s">
        <v>132</v>
      </c>
      <c r="AX99" s="13" t="s">
        <v>71</v>
      </c>
      <c r="AY99" s="199" t="s">
        <v>120</v>
      </c>
    </row>
    <row r="100" spans="1:65" s="13" customFormat="1" ht="10">
      <c r="B100" s="188"/>
      <c r="C100" s="189"/>
      <c r="D100" s="190" t="s">
        <v>130</v>
      </c>
      <c r="E100" s="191" t="s">
        <v>19</v>
      </c>
      <c r="F100" s="192" t="s">
        <v>545</v>
      </c>
      <c r="G100" s="189"/>
      <c r="H100" s="193">
        <v>27.03</v>
      </c>
      <c r="I100" s="194"/>
      <c r="J100" s="189"/>
      <c r="K100" s="189"/>
      <c r="L100" s="195"/>
      <c r="M100" s="196"/>
      <c r="N100" s="197"/>
      <c r="O100" s="197"/>
      <c r="P100" s="197"/>
      <c r="Q100" s="197"/>
      <c r="R100" s="197"/>
      <c r="S100" s="197"/>
      <c r="T100" s="198"/>
      <c r="AT100" s="199" t="s">
        <v>130</v>
      </c>
      <c r="AU100" s="199" t="s">
        <v>81</v>
      </c>
      <c r="AV100" s="13" t="s">
        <v>81</v>
      </c>
      <c r="AW100" s="13" t="s">
        <v>132</v>
      </c>
      <c r="AX100" s="13" t="s">
        <v>71</v>
      </c>
      <c r="AY100" s="199" t="s">
        <v>120</v>
      </c>
    </row>
    <row r="101" spans="1:65" s="13" customFormat="1" ht="10">
      <c r="B101" s="188"/>
      <c r="C101" s="189"/>
      <c r="D101" s="190" t="s">
        <v>130</v>
      </c>
      <c r="E101" s="191" t="s">
        <v>19</v>
      </c>
      <c r="F101" s="192" t="s">
        <v>546</v>
      </c>
      <c r="G101" s="189"/>
      <c r="H101" s="193">
        <v>71.28</v>
      </c>
      <c r="I101" s="194"/>
      <c r="J101" s="189"/>
      <c r="K101" s="189"/>
      <c r="L101" s="195"/>
      <c r="M101" s="196"/>
      <c r="N101" s="197"/>
      <c r="O101" s="197"/>
      <c r="P101" s="197"/>
      <c r="Q101" s="197"/>
      <c r="R101" s="197"/>
      <c r="S101" s="197"/>
      <c r="T101" s="198"/>
      <c r="AT101" s="199" t="s">
        <v>130</v>
      </c>
      <c r="AU101" s="199" t="s">
        <v>81</v>
      </c>
      <c r="AV101" s="13" t="s">
        <v>81</v>
      </c>
      <c r="AW101" s="13" t="s">
        <v>132</v>
      </c>
      <c r="AX101" s="13" t="s">
        <v>71</v>
      </c>
      <c r="AY101" s="199" t="s">
        <v>120</v>
      </c>
    </row>
    <row r="102" spans="1:65" s="13" customFormat="1" ht="10">
      <c r="B102" s="188"/>
      <c r="C102" s="189"/>
      <c r="D102" s="190" t="s">
        <v>130</v>
      </c>
      <c r="E102" s="191" t="s">
        <v>19</v>
      </c>
      <c r="F102" s="192" t="s">
        <v>547</v>
      </c>
      <c r="G102" s="189"/>
      <c r="H102" s="193">
        <v>22.14</v>
      </c>
      <c r="I102" s="194"/>
      <c r="J102" s="189"/>
      <c r="K102" s="189"/>
      <c r="L102" s="195"/>
      <c r="M102" s="196"/>
      <c r="N102" s="197"/>
      <c r="O102" s="197"/>
      <c r="P102" s="197"/>
      <c r="Q102" s="197"/>
      <c r="R102" s="197"/>
      <c r="S102" s="197"/>
      <c r="T102" s="198"/>
      <c r="AT102" s="199" t="s">
        <v>130</v>
      </c>
      <c r="AU102" s="199" t="s">
        <v>81</v>
      </c>
      <c r="AV102" s="13" t="s">
        <v>81</v>
      </c>
      <c r="AW102" s="13" t="s">
        <v>132</v>
      </c>
      <c r="AX102" s="13" t="s">
        <v>71</v>
      </c>
      <c r="AY102" s="199" t="s">
        <v>120</v>
      </c>
    </row>
    <row r="103" spans="1:65" s="14" customFormat="1" ht="10">
      <c r="B103" s="200"/>
      <c r="C103" s="201"/>
      <c r="D103" s="190" t="s">
        <v>130</v>
      </c>
      <c r="E103" s="202" t="s">
        <v>19</v>
      </c>
      <c r="F103" s="203" t="s">
        <v>133</v>
      </c>
      <c r="G103" s="201"/>
      <c r="H103" s="204">
        <v>145.25399999999999</v>
      </c>
      <c r="I103" s="205"/>
      <c r="J103" s="201"/>
      <c r="K103" s="201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130</v>
      </c>
      <c r="AU103" s="210" t="s">
        <v>81</v>
      </c>
      <c r="AV103" s="14" t="s">
        <v>128</v>
      </c>
      <c r="AW103" s="14" t="s">
        <v>132</v>
      </c>
      <c r="AX103" s="14" t="s">
        <v>79</v>
      </c>
      <c r="AY103" s="210" t="s">
        <v>120</v>
      </c>
    </row>
    <row r="104" spans="1:65" s="2" customFormat="1" ht="37.75" customHeight="1">
      <c r="A104" s="36"/>
      <c r="B104" s="37"/>
      <c r="C104" s="175" t="s">
        <v>151</v>
      </c>
      <c r="D104" s="175" t="s">
        <v>123</v>
      </c>
      <c r="E104" s="176" t="s">
        <v>548</v>
      </c>
      <c r="F104" s="177" t="s">
        <v>549</v>
      </c>
      <c r="G104" s="178" t="s">
        <v>136</v>
      </c>
      <c r="H104" s="179">
        <v>132.58799999999999</v>
      </c>
      <c r="I104" s="180"/>
      <c r="J104" s="181">
        <f>ROUND(I104*H104,2)</f>
        <v>0</v>
      </c>
      <c r="K104" s="177" t="s">
        <v>536</v>
      </c>
      <c r="L104" s="41"/>
      <c r="M104" s="182" t="s">
        <v>19</v>
      </c>
      <c r="N104" s="183" t="s">
        <v>42</v>
      </c>
      <c r="O104" s="66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128</v>
      </c>
      <c r="AT104" s="186" t="s">
        <v>123</v>
      </c>
      <c r="AU104" s="186" t="s">
        <v>81</v>
      </c>
      <c r="AY104" s="19" t="s">
        <v>120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9" t="s">
        <v>79</v>
      </c>
      <c r="BK104" s="187">
        <f>ROUND(I104*H104,2)</f>
        <v>0</v>
      </c>
      <c r="BL104" s="19" t="s">
        <v>128</v>
      </c>
      <c r="BM104" s="186" t="s">
        <v>550</v>
      </c>
    </row>
    <row r="105" spans="1:65" s="2" customFormat="1" ht="10">
      <c r="A105" s="36"/>
      <c r="B105" s="37"/>
      <c r="C105" s="38"/>
      <c r="D105" s="245" t="s">
        <v>538</v>
      </c>
      <c r="E105" s="38"/>
      <c r="F105" s="246" t="s">
        <v>551</v>
      </c>
      <c r="G105" s="38"/>
      <c r="H105" s="38"/>
      <c r="I105" s="247"/>
      <c r="J105" s="38"/>
      <c r="K105" s="38"/>
      <c r="L105" s="41"/>
      <c r="M105" s="248"/>
      <c r="N105" s="249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538</v>
      </c>
      <c r="AU105" s="19" t="s">
        <v>81</v>
      </c>
    </row>
    <row r="106" spans="1:65" s="13" customFormat="1" ht="10">
      <c r="B106" s="188"/>
      <c r="C106" s="189"/>
      <c r="D106" s="190" t="s">
        <v>130</v>
      </c>
      <c r="E106" s="191" t="s">
        <v>19</v>
      </c>
      <c r="F106" s="192" t="s">
        <v>552</v>
      </c>
      <c r="G106" s="189"/>
      <c r="H106" s="193">
        <v>132.58799999999999</v>
      </c>
      <c r="I106" s="194"/>
      <c r="J106" s="189"/>
      <c r="K106" s="189"/>
      <c r="L106" s="195"/>
      <c r="M106" s="196"/>
      <c r="N106" s="197"/>
      <c r="O106" s="197"/>
      <c r="P106" s="197"/>
      <c r="Q106" s="197"/>
      <c r="R106" s="197"/>
      <c r="S106" s="197"/>
      <c r="T106" s="198"/>
      <c r="AT106" s="199" t="s">
        <v>130</v>
      </c>
      <c r="AU106" s="199" t="s">
        <v>81</v>
      </c>
      <c r="AV106" s="13" t="s">
        <v>81</v>
      </c>
      <c r="AW106" s="13" t="s">
        <v>132</v>
      </c>
      <c r="AX106" s="13" t="s">
        <v>79</v>
      </c>
      <c r="AY106" s="199" t="s">
        <v>120</v>
      </c>
    </row>
    <row r="107" spans="1:65" s="2" customFormat="1" ht="37.75" customHeight="1">
      <c r="A107" s="36"/>
      <c r="B107" s="37"/>
      <c r="C107" s="175" t="s">
        <v>128</v>
      </c>
      <c r="D107" s="175" t="s">
        <v>123</v>
      </c>
      <c r="E107" s="176" t="s">
        <v>553</v>
      </c>
      <c r="F107" s="177" t="s">
        <v>554</v>
      </c>
      <c r="G107" s="178" t="s">
        <v>136</v>
      </c>
      <c r="H107" s="179">
        <v>1325.88</v>
      </c>
      <c r="I107" s="180"/>
      <c r="J107" s="181">
        <f>ROUND(I107*H107,2)</f>
        <v>0</v>
      </c>
      <c r="K107" s="177" t="s">
        <v>536</v>
      </c>
      <c r="L107" s="41"/>
      <c r="M107" s="182" t="s">
        <v>19</v>
      </c>
      <c r="N107" s="183" t="s">
        <v>42</v>
      </c>
      <c r="O107" s="66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128</v>
      </c>
      <c r="AT107" s="186" t="s">
        <v>123</v>
      </c>
      <c r="AU107" s="186" t="s">
        <v>81</v>
      </c>
      <c r="AY107" s="19" t="s">
        <v>120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9" t="s">
        <v>79</v>
      </c>
      <c r="BK107" s="187">
        <f>ROUND(I107*H107,2)</f>
        <v>0</v>
      </c>
      <c r="BL107" s="19" t="s">
        <v>128</v>
      </c>
      <c r="BM107" s="186" t="s">
        <v>555</v>
      </c>
    </row>
    <row r="108" spans="1:65" s="2" customFormat="1" ht="10">
      <c r="A108" s="36"/>
      <c r="B108" s="37"/>
      <c r="C108" s="38"/>
      <c r="D108" s="245" t="s">
        <v>538</v>
      </c>
      <c r="E108" s="38"/>
      <c r="F108" s="246" t="s">
        <v>556</v>
      </c>
      <c r="G108" s="38"/>
      <c r="H108" s="38"/>
      <c r="I108" s="247"/>
      <c r="J108" s="38"/>
      <c r="K108" s="38"/>
      <c r="L108" s="41"/>
      <c r="M108" s="248"/>
      <c r="N108" s="249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538</v>
      </c>
      <c r="AU108" s="19" t="s">
        <v>81</v>
      </c>
    </row>
    <row r="109" spans="1:65" s="13" customFormat="1" ht="10">
      <c r="B109" s="188"/>
      <c r="C109" s="189"/>
      <c r="D109" s="190" t="s">
        <v>130</v>
      </c>
      <c r="E109" s="191" t="s">
        <v>19</v>
      </c>
      <c r="F109" s="192" t="s">
        <v>557</v>
      </c>
      <c r="G109" s="189"/>
      <c r="H109" s="193">
        <v>1325.88</v>
      </c>
      <c r="I109" s="194"/>
      <c r="J109" s="189"/>
      <c r="K109" s="189"/>
      <c r="L109" s="195"/>
      <c r="M109" s="196"/>
      <c r="N109" s="197"/>
      <c r="O109" s="197"/>
      <c r="P109" s="197"/>
      <c r="Q109" s="197"/>
      <c r="R109" s="197"/>
      <c r="S109" s="197"/>
      <c r="T109" s="198"/>
      <c r="AT109" s="199" t="s">
        <v>130</v>
      </c>
      <c r="AU109" s="199" t="s">
        <v>81</v>
      </c>
      <c r="AV109" s="13" t="s">
        <v>81</v>
      </c>
      <c r="AW109" s="13" t="s">
        <v>132</v>
      </c>
      <c r="AX109" s="13" t="s">
        <v>79</v>
      </c>
      <c r="AY109" s="199" t="s">
        <v>120</v>
      </c>
    </row>
    <row r="110" spans="1:65" s="2" customFormat="1" ht="24.15" customHeight="1">
      <c r="A110" s="36"/>
      <c r="B110" s="37"/>
      <c r="C110" s="175" t="s">
        <v>121</v>
      </c>
      <c r="D110" s="175" t="s">
        <v>123</v>
      </c>
      <c r="E110" s="176" t="s">
        <v>558</v>
      </c>
      <c r="F110" s="177" t="s">
        <v>559</v>
      </c>
      <c r="G110" s="178" t="s">
        <v>136</v>
      </c>
      <c r="H110" s="179">
        <v>132.58799999999999</v>
      </c>
      <c r="I110" s="180"/>
      <c r="J110" s="181">
        <f>ROUND(I110*H110,2)</f>
        <v>0</v>
      </c>
      <c r="K110" s="177" t="s">
        <v>536</v>
      </c>
      <c r="L110" s="41"/>
      <c r="M110" s="182" t="s">
        <v>19</v>
      </c>
      <c r="N110" s="183" t="s">
        <v>42</v>
      </c>
      <c r="O110" s="66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128</v>
      </c>
      <c r="AT110" s="186" t="s">
        <v>123</v>
      </c>
      <c r="AU110" s="186" t="s">
        <v>81</v>
      </c>
      <c r="AY110" s="19" t="s">
        <v>120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9" t="s">
        <v>79</v>
      </c>
      <c r="BK110" s="187">
        <f>ROUND(I110*H110,2)</f>
        <v>0</v>
      </c>
      <c r="BL110" s="19" t="s">
        <v>128</v>
      </c>
      <c r="BM110" s="186" t="s">
        <v>560</v>
      </c>
    </row>
    <row r="111" spans="1:65" s="2" customFormat="1" ht="10">
      <c r="A111" s="36"/>
      <c r="B111" s="37"/>
      <c r="C111" s="38"/>
      <c r="D111" s="245" t="s">
        <v>538</v>
      </c>
      <c r="E111" s="38"/>
      <c r="F111" s="246" t="s">
        <v>561</v>
      </c>
      <c r="G111" s="38"/>
      <c r="H111" s="38"/>
      <c r="I111" s="247"/>
      <c r="J111" s="38"/>
      <c r="K111" s="38"/>
      <c r="L111" s="41"/>
      <c r="M111" s="248"/>
      <c r="N111" s="249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538</v>
      </c>
      <c r="AU111" s="19" t="s">
        <v>81</v>
      </c>
    </row>
    <row r="112" spans="1:65" s="13" customFormat="1" ht="10">
      <c r="B112" s="188"/>
      <c r="C112" s="189"/>
      <c r="D112" s="190" t="s">
        <v>130</v>
      </c>
      <c r="E112" s="191" t="s">
        <v>19</v>
      </c>
      <c r="F112" s="192" t="s">
        <v>552</v>
      </c>
      <c r="G112" s="189"/>
      <c r="H112" s="193">
        <v>132.58799999999999</v>
      </c>
      <c r="I112" s="194"/>
      <c r="J112" s="189"/>
      <c r="K112" s="189"/>
      <c r="L112" s="195"/>
      <c r="M112" s="196"/>
      <c r="N112" s="197"/>
      <c r="O112" s="197"/>
      <c r="P112" s="197"/>
      <c r="Q112" s="197"/>
      <c r="R112" s="197"/>
      <c r="S112" s="197"/>
      <c r="T112" s="198"/>
      <c r="AT112" s="199" t="s">
        <v>130</v>
      </c>
      <c r="AU112" s="199" t="s">
        <v>81</v>
      </c>
      <c r="AV112" s="13" t="s">
        <v>81</v>
      </c>
      <c r="AW112" s="13" t="s">
        <v>132</v>
      </c>
      <c r="AX112" s="13" t="s">
        <v>79</v>
      </c>
      <c r="AY112" s="199" t="s">
        <v>120</v>
      </c>
    </row>
    <row r="113" spans="1:65" s="2" customFormat="1" ht="21.75" customHeight="1">
      <c r="A113" s="36"/>
      <c r="B113" s="37"/>
      <c r="C113" s="175" t="s">
        <v>195</v>
      </c>
      <c r="D113" s="175" t="s">
        <v>123</v>
      </c>
      <c r="E113" s="176" t="s">
        <v>562</v>
      </c>
      <c r="F113" s="177" t="s">
        <v>563</v>
      </c>
      <c r="G113" s="178" t="s">
        <v>404</v>
      </c>
      <c r="H113" s="179">
        <v>36.119999999999997</v>
      </c>
      <c r="I113" s="180"/>
      <c r="J113" s="181">
        <f>ROUND(I113*H113,2)</f>
        <v>0</v>
      </c>
      <c r="K113" s="177" t="s">
        <v>536</v>
      </c>
      <c r="L113" s="41"/>
      <c r="M113" s="182" t="s">
        <v>19</v>
      </c>
      <c r="N113" s="183" t="s">
        <v>42</v>
      </c>
      <c r="O113" s="66"/>
      <c r="P113" s="184">
        <f>O113*H113</f>
        <v>0</v>
      </c>
      <c r="Q113" s="184">
        <v>0</v>
      </c>
      <c r="R113" s="184">
        <f>Q113*H113</f>
        <v>0</v>
      </c>
      <c r="S113" s="184">
        <v>0</v>
      </c>
      <c r="T113" s="18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128</v>
      </c>
      <c r="AT113" s="186" t="s">
        <v>123</v>
      </c>
      <c r="AU113" s="186" t="s">
        <v>81</v>
      </c>
      <c r="AY113" s="19" t="s">
        <v>120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9" t="s">
        <v>79</v>
      </c>
      <c r="BK113" s="187">
        <f>ROUND(I113*H113,2)</f>
        <v>0</v>
      </c>
      <c r="BL113" s="19" t="s">
        <v>128</v>
      </c>
      <c r="BM113" s="186" t="s">
        <v>564</v>
      </c>
    </row>
    <row r="114" spans="1:65" s="2" customFormat="1" ht="10">
      <c r="A114" s="36"/>
      <c r="B114" s="37"/>
      <c r="C114" s="38"/>
      <c r="D114" s="245" t="s">
        <v>538</v>
      </c>
      <c r="E114" s="38"/>
      <c r="F114" s="246" t="s">
        <v>565</v>
      </c>
      <c r="G114" s="38"/>
      <c r="H114" s="38"/>
      <c r="I114" s="247"/>
      <c r="J114" s="38"/>
      <c r="K114" s="38"/>
      <c r="L114" s="41"/>
      <c r="M114" s="248"/>
      <c r="N114" s="249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538</v>
      </c>
      <c r="AU114" s="19" t="s">
        <v>81</v>
      </c>
    </row>
    <row r="115" spans="1:65" s="13" customFormat="1" ht="10">
      <c r="B115" s="188"/>
      <c r="C115" s="189"/>
      <c r="D115" s="190" t="s">
        <v>130</v>
      </c>
      <c r="E115" s="191" t="s">
        <v>19</v>
      </c>
      <c r="F115" s="192" t="s">
        <v>566</v>
      </c>
      <c r="G115" s="189"/>
      <c r="H115" s="193">
        <v>19.62</v>
      </c>
      <c r="I115" s="194"/>
      <c r="J115" s="189"/>
      <c r="K115" s="189"/>
      <c r="L115" s="195"/>
      <c r="M115" s="196"/>
      <c r="N115" s="197"/>
      <c r="O115" s="197"/>
      <c r="P115" s="197"/>
      <c r="Q115" s="197"/>
      <c r="R115" s="197"/>
      <c r="S115" s="197"/>
      <c r="T115" s="198"/>
      <c r="AT115" s="199" t="s">
        <v>130</v>
      </c>
      <c r="AU115" s="199" t="s">
        <v>81</v>
      </c>
      <c r="AV115" s="13" t="s">
        <v>81</v>
      </c>
      <c r="AW115" s="13" t="s">
        <v>132</v>
      </c>
      <c r="AX115" s="13" t="s">
        <v>71</v>
      </c>
      <c r="AY115" s="199" t="s">
        <v>120</v>
      </c>
    </row>
    <row r="116" spans="1:65" s="13" customFormat="1" ht="10">
      <c r="B116" s="188"/>
      <c r="C116" s="189"/>
      <c r="D116" s="190" t="s">
        <v>130</v>
      </c>
      <c r="E116" s="191" t="s">
        <v>19</v>
      </c>
      <c r="F116" s="192" t="s">
        <v>567</v>
      </c>
      <c r="G116" s="189"/>
      <c r="H116" s="193">
        <v>16.5</v>
      </c>
      <c r="I116" s="194"/>
      <c r="J116" s="189"/>
      <c r="K116" s="189"/>
      <c r="L116" s="195"/>
      <c r="M116" s="196"/>
      <c r="N116" s="197"/>
      <c r="O116" s="197"/>
      <c r="P116" s="197"/>
      <c r="Q116" s="197"/>
      <c r="R116" s="197"/>
      <c r="S116" s="197"/>
      <c r="T116" s="198"/>
      <c r="AT116" s="199" t="s">
        <v>130</v>
      </c>
      <c r="AU116" s="199" t="s">
        <v>81</v>
      </c>
      <c r="AV116" s="13" t="s">
        <v>81</v>
      </c>
      <c r="AW116" s="13" t="s">
        <v>132</v>
      </c>
      <c r="AX116" s="13" t="s">
        <v>71</v>
      </c>
      <c r="AY116" s="199" t="s">
        <v>120</v>
      </c>
    </row>
    <row r="117" spans="1:65" s="14" customFormat="1" ht="10">
      <c r="B117" s="200"/>
      <c r="C117" s="201"/>
      <c r="D117" s="190" t="s">
        <v>130</v>
      </c>
      <c r="E117" s="202" t="s">
        <v>19</v>
      </c>
      <c r="F117" s="203" t="s">
        <v>133</v>
      </c>
      <c r="G117" s="201"/>
      <c r="H117" s="204">
        <v>36.119999999999997</v>
      </c>
      <c r="I117" s="205"/>
      <c r="J117" s="201"/>
      <c r="K117" s="201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130</v>
      </c>
      <c r="AU117" s="210" t="s">
        <v>81</v>
      </c>
      <c r="AV117" s="14" t="s">
        <v>128</v>
      </c>
      <c r="AW117" s="14" t="s">
        <v>132</v>
      </c>
      <c r="AX117" s="14" t="s">
        <v>79</v>
      </c>
      <c r="AY117" s="210" t="s">
        <v>120</v>
      </c>
    </row>
    <row r="118" spans="1:65" s="2" customFormat="1" ht="24.15" customHeight="1">
      <c r="A118" s="36"/>
      <c r="B118" s="37"/>
      <c r="C118" s="175" t="s">
        <v>201</v>
      </c>
      <c r="D118" s="175" t="s">
        <v>123</v>
      </c>
      <c r="E118" s="176" t="s">
        <v>568</v>
      </c>
      <c r="F118" s="177" t="s">
        <v>569</v>
      </c>
      <c r="G118" s="178" t="s">
        <v>136</v>
      </c>
      <c r="H118" s="179">
        <v>145.25399999999999</v>
      </c>
      <c r="I118" s="180"/>
      <c r="J118" s="181">
        <f>ROUND(I118*H118,2)</f>
        <v>0</v>
      </c>
      <c r="K118" s="177" t="s">
        <v>536</v>
      </c>
      <c r="L118" s="41"/>
      <c r="M118" s="182" t="s">
        <v>19</v>
      </c>
      <c r="N118" s="183" t="s">
        <v>42</v>
      </c>
      <c r="O118" s="66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128</v>
      </c>
      <c r="AT118" s="186" t="s">
        <v>123</v>
      </c>
      <c r="AU118" s="186" t="s">
        <v>81</v>
      </c>
      <c r="AY118" s="19" t="s">
        <v>120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9" t="s">
        <v>79</v>
      </c>
      <c r="BK118" s="187">
        <f>ROUND(I118*H118,2)</f>
        <v>0</v>
      </c>
      <c r="BL118" s="19" t="s">
        <v>128</v>
      </c>
      <c r="BM118" s="186" t="s">
        <v>570</v>
      </c>
    </row>
    <row r="119" spans="1:65" s="2" customFormat="1" ht="10">
      <c r="A119" s="36"/>
      <c r="B119" s="37"/>
      <c r="C119" s="38"/>
      <c r="D119" s="245" t="s">
        <v>538</v>
      </c>
      <c r="E119" s="38"/>
      <c r="F119" s="246" t="s">
        <v>571</v>
      </c>
      <c r="G119" s="38"/>
      <c r="H119" s="38"/>
      <c r="I119" s="247"/>
      <c r="J119" s="38"/>
      <c r="K119" s="38"/>
      <c r="L119" s="41"/>
      <c r="M119" s="248"/>
      <c r="N119" s="249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538</v>
      </c>
      <c r="AU119" s="19" t="s">
        <v>81</v>
      </c>
    </row>
    <row r="120" spans="1:65" s="13" customFormat="1" ht="10">
      <c r="B120" s="188"/>
      <c r="C120" s="189"/>
      <c r="D120" s="190" t="s">
        <v>130</v>
      </c>
      <c r="E120" s="191" t="s">
        <v>19</v>
      </c>
      <c r="F120" s="192" t="s">
        <v>544</v>
      </c>
      <c r="G120" s="189"/>
      <c r="H120" s="193">
        <v>24.803999999999998</v>
      </c>
      <c r="I120" s="194"/>
      <c r="J120" s="189"/>
      <c r="K120" s="189"/>
      <c r="L120" s="195"/>
      <c r="M120" s="196"/>
      <c r="N120" s="197"/>
      <c r="O120" s="197"/>
      <c r="P120" s="197"/>
      <c r="Q120" s="197"/>
      <c r="R120" s="197"/>
      <c r="S120" s="197"/>
      <c r="T120" s="198"/>
      <c r="AT120" s="199" t="s">
        <v>130</v>
      </c>
      <c r="AU120" s="199" t="s">
        <v>81</v>
      </c>
      <c r="AV120" s="13" t="s">
        <v>81</v>
      </c>
      <c r="AW120" s="13" t="s">
        <v>132</v>
      </c>
      <c r="AX120" s="13" t="s">
        <v>71</v>
      </c>
      <c r="AY120" s="199" t="s">
        <v>120</v>
      </c>
    </row>
    <row r="121" spans="1:65" s="13" customFormat="1" ht="10">
      <c r="B121" s="188"/>
      <c r="C121" s="189"/>
      <c r="D121" s="190" t="s">
        <v>130</v>
      </c>
      <c r="E121" s="191" t="s">
        <v>19</v>
      </c>
      <c r="F121" s="192" t="s">
        <v>545</v>
      </c>
      <c r="G121" s="189"/>
      <c r="H121" s="193">
        <v>27.03</v>
      </c>
      <c r="I121" s="194"/>
      <c r="J121" s="189"/>
      <c r="K121" s="189"/>
      <c r="L121" s="195"/>
      <c r="M121" s="196"/>
      <c r="N121" s="197"/>
      <c r="O121" s="197"/>
      <c r="P121" s="197"/>
      <c r="Q121" s="197"/>
      <c r="R121" s="197"/>
      <c r="S121" s="197"/>
      <c r="T121" s="198"/>
      <c r="AT121" s="199" t="s">
        <v>130</v>
      </c>
      <c r="AU121" s="199" t="s">
        <v>81</v>
      </c>
      <c r="AV121" s="13" t="s">
        <v>81</v>
      </c>
      <c r="AW121" s="13" t="s">
        <v>132</v>
      </c>
      <c r="AX121" s="13" t="s">
        <v>71</v>
      </c>
      <c r="AY121" s="199" t="s">
        <v>120</v>
      </c>
    </row>
    <row r="122" spans="1:65" s="13" customFormat="1" ht="10">
      <c r="B122" s="188"/>
      <c r="C122" s="189"/>
      <c r="D122" s="190" t="s">
        <v>130</v>
      </c>
      <c r="E122" s="191" t="s">
        <v>19</v>
      </c>
      <c r="F122" s="192" t="s">
        <v>546</v>
      </c>
      <c r="G122" s="189"/>
      <c r="H122" s="193">
        <v>71.28</v>
      </c>
      <c r="I122" s="194"/>
      <c r="J122" s="189"/>
      <c r="K122" s="189"/>
      <c r="L122" s="195"/>
      <c r="M122" s="196"/>
      <c r="N122" s="197"/>
      <c r="O122" s="197"/>
      <c r="P122" s="197"/>
      <c r="Q122" s="197"/>
      <c r="R122" s="197"/>
      <c r="S122" s="197"/>
      <c r="T122" s="198"/>
      <c r="AT122" s="199" t="s">
        <v>130</v>
      </c>
      <c r="AU122" s="199" t="s">
        <v>81</v>
      </c>
      <c r="AV122" s="13" t="s">
        <v>81</v>
      </c>
      <c r="AW122" s="13" t="s">
        <v>132</v>
      </c>
      <c r="AX122" s="13" t="s">
        <v>71</v>
      </c>
      <c r="AY122" s="199" t="s">
        <v>120</v>
      </c>
    </row>
    <row r="123" spans="1:65" s="13" customFormat="1" ht="10">
      <c r="B123" s="188"/>
      <c r="C123" s="189"/>
      <c r="D123" s="190" t="s">
        <v>130</v>
      </c>
      <c r="E123" s="191" t="s">
        <v>19</v>
      </c>
      <c r="F123" s="192" t="s">
        <v>547</v>
      </c>
      <c r="G123" s="189"/>
      <c r="H123" s="193">
        <v>22.14</v>
      </c>
      <c r="I123" s="194"/>
      <c r="J123" s="189"/>
      <c r="K123" s="189"/>
      <c r="L123" s="195"/>
      <c r="M123" s="196"/>
      <c r="N123" s="197"/>
      <c r="O123" s="197"/>
      <c r="P123" s="197"/>
      <c r="Q123" s="197"/>
      <c r="R123" s="197"/>
      <c r="S123" s="197"/>
      <c r="T123" s="198"/>
      <c r="AT123" s="199" t="s">
        <v>130</v>
      </c>
      <c r="AU123" s="199" t="s">
        <v>81</v>
      </c>
      <c r="AV123" s="13" t="s">
        <v>81</v>
      </c>
      <c r="AW123" s="13" t="s">
        <v>132</v>
      </c>
      <c r="AX123" s="13" t="s">
        <v>71</v>
      </c>
      <c r="AY123" s="199" t="s">
        <v>120</v>
      </c>
    </row>
    <row r="124" spans="1:65" s="14" customFormat="1" ht="10">
      <c r="B124" s="200"/>
      <c r="C124" s="201"/>
      <c r="D124" s="190" t="s">
        <v>130</v>
      </c>
      <c r="E124" s="202" t="s">
        <v>19</v>
      </c>
      <c r="F124" s="203" t="s">
        <v>133</v>
      </c>
      <c r="G124" s="201"/>
      <c r="H124" s="204">
        <v>145.25399999999999</v>
      </c>
      <c r="I124" s="205"/>
      <c r="J124" s="201"/>
      <c r="K124" s="201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130</v>
      </c>
      <c r="AU124" s="210" t="s">
        <v>81</v>
      </c>
      <c r="AV124" s="14" t="s">
        <v>128</v>
      </c>
      <c r="AW124" s="14" t="s">
        <v>132</v>
      </c>
      <c r="AX124" s="14" t="s">
        <v>79</v>
      </c>
      <c r="AY124" s="210" t="s">
        <v>120</v>
      </c>
    </row>
    <row r="125" spans="1:65" s="2" customFormat="1" ht="37.75" customHeight="1">
      <c r="A125" s="36"/>
      <c r="B125" s="37"/>
      <c r="C125" s="175" t="s">
        <v>191</v>
      </c>
      <c r="D125" s="175" t="s">
        <v>123</v>
      </c>
      <c r="E125" s="176" t="s">
        <v>572</v>
      </c>
      <c r="F125" s="177" t="s">
        <v>573</v>
      </c>
      <c r="G125" s="178" t="s">
        <v>136</v>
      </c>
      <c r="H125" s="179">
        <v>12.666</v>
      </c>
      <c r="I125" s="180"/>
      <c r="J125" s="181">
        <f>ROUND(I125*H125,2)</f>
        <v>0</v>
      </c>
      <c r="K125" s="177" t="s">
        <v>536</v>
      </c>
      <c r="L125" s="41"/>
      <c r="M125" s="182" t="s">
        <v>19</v>
      </c>
      <c r="N125" s="183" t="s">
        <v>42</v>
      </c>
      <c r="O125" s="66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128</v>
      </c>
      <c r="AT125" s="186" t="s">
        <v>123</v>
      </c>
      <c r="AU125" s="186" t="s">
        <v>81</v>
      </c>
      <c r="AY125" s="19" t="s">
        <v>120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9" t="s">
        <v>79</v>
      </c>
      <c r="BK125" s="187">
        <f>ROUND(I125*H125,2)</f>
        <v>0</v>
      </c>
      <c r="BL125" s="19" t="s">
        <v>128</v>
      </c>
      <c r="BM125" s="186" t="s">
        <v>574</v>
      </c>
    </row>
    <row r="126" spans="1:65" s="2" customFormat="1" ht="10">
      <c r="A126" s="36"/>
      <c r="B126" s="37"/>
      <c r="C126" s="38"/>
      <c r="D126" s="245" t="s">
        <v>538</v>
      </c>
      <c r="E126" s="38"/>
      <c r="F126" s="246" t="s">
        <v>575</v>
      </c>
      <c r="G126" s="38"/>
      <c r="H126" s="38"/>
      <c r="I126" s="247"/>
      <c r="J126" s="38"/>
      <c r="K126" s="38"/>
      <c r="L126" s="41"/>
      <c r="M126" s="248"/>
      <c r="N126" s="249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538</v>
      </c>
      <c r="AU126" s="19" t="s">
        <v>81</v>
      </c>
    </row>
    <row r="127" spans="1:65" s="13" customFormat="1" ht="10">
      <c r="B127" s="188"/>
      <c r="C127" s="189"/>
      <c r="D127" s="190" t="s">
        <v>130</v>
      </c>
      <c r="E127" s="191" t="s">
        <v>19</v>
      </c>
      <c r="F127" s="192" t="s">
        <v>576</v>
      </c>
      <c r="G127" s="189"/>
      <c r="H127" s="193">
        <v>7.7220000000000004</v>
      </c>
      <c r="I127" s="194"/>
      <c r="J127" s="189"/>
      <c r="K127" s="189"/>
      <c r="L127" s="195"/>
      <c r="M127" s="196"/>
      <c r="N127" s="197"/>
      <c r="O127" s="197"/>
      <c r="P127" s="197"/>
      <c r="Q127" s="197"/>
      <c r="R127" s="197"/>
      <c r="S127" s="197"/>
      <c r="T127" s="198"/>
      <c r="AT127" s="199" t="s">
        <v>130</v>
      </c>
      <c r="AU127" s="199" t="s">
        <v>81</v>
      </c>
      <c r="AV127" s="13" t="s">
        <v>81</v>
      </c>
      <c r="AW127" s="13" t="s">
        <v>132</v>
      </c>
      <c r="AX127" s="13" t="s">
        <v>71</v>
      </c>
      <c r="AY127" s="199" t="s">
        <v>120</v>
      </c>
    </row>
    <row r="128" spans="1:65" s="13" customFormat="1" ht="10">
      <c r="B128" s="188"/>
      <c r="C128" s="189"/>
      <c r="D128" s="190" t="s">
        <v>130</v>
      </c>
      <c r="E128" s="191" t="s">
        <v>19</v>
      </c>
      <c r="F128" s="192" t="s">
        <v>577</v>
      </c>
      <c r="G128" s="189"/>
      <c r="H128" s="193">
        <v>4.944</v>
      </c>
      <c r="I128" s="194"/>
      <c r="J128" s="189"/>
      <c r="K128" s="189"/>
      <c r="L128" s="195"/>
      <c r="M128" s="196"/>
      <c r="N128" s="197"/>
      <c r="O128" s="197"/>
      <c r="P128" s="197"/>
      <c r="Q128" s="197"/>
      <c r="R128" s="197"/>
      <c r="S128" s="197"/>
      <c r="T128" s="198"/>
      <c r="AT128" s="199" t="s">
        <v>130</v>
      </c>
      <c r="AU128" s="199" t="s">
        <v>81</v>
      </c>
      <c r="AV128" s="13" t="s">
        <v>81</v>
      </c>
      <c r="AW128" s="13" t="s">
        <v>132</v>
      </c>
      <c r="AX128" s="13" t="s">
        <v>71</v>
      </c>
      <c r="AY128" s="199" t="s">
        <v>120</v>
      </c>
    </row>
    <row r="129" spans="1:65" s="14" customFormat="1" ht="10">
      <c r="B129" s="200"/>
      <c r="C129" s="201"/>
      <c r="D129" s="190" t="s">
        <v>130</v>
      </c>
      <c r="E129" s="202" t="s">
        <v>19</v>
      </c>
      <c r="F129" s="203" t="s">
        <v>133</v>
      </c>
      <c r="G129" s="201"/>
      <c r="H129" s="204">
        <v>12.666</v>
      </c>
      <c r="I129" s="205"/>
      <c r="J129" s="201"/>
      <c r="K129" s="201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130</v>
      </c>
      <c r="AU129" s="210" t="s">
        <v>81</v>
      </c>
      <c r="AV129" s="14" t="s">
        <v>128</v>
      </c>
      <c r="AW129" s="14" t="s">
        <v>132</v>
      </c>
      <c r="AX129" s="14" t="s">
        <v>79</v>
      </c>
      <c r="AY129" s="210" t="s">
        <v>120</v>
      </c>
    </row>
    <row r="130" spans="1:65" s="12" customFormat="1" ht="22.75" customHeight="1">
      <c r="B130" s="159"/>
      <c r="C130" s="160"/>
      <c r="D130" s="161" t="s">
        <v>70</v>
      </c>
      <c r="E130" s="173" t="s">
        <v>81</v>
      </c>
      <c r="F130" s="173" t="s">
        <v>578</v>
      </c>
      <c r="G130" s="160"/>
      <c r="H130" s="160"/>
      <c r="I130" s="163"/>
      <c r="J130" s="174">
        <f>BK130</f>
        <v>0</v>
      </c>
      <c r="K130" s="160"/>
      <c r="L130" s="165"/>
      <c r="M130" s="166"/>
      <c r="N130" s="167"/>
      <c r="O130" s="167"/>
      <c r="P130" s="168">
        <f>SUM(P131:P143)</f>
        <v>0</v>
      </c>
      <c r="Q130" s="167"/>
      <c r="R130" s="168">
        <f>SUM(R131:R143)</f>
        <v>13.538456000000002</v>
      </c>
      <c r="S130" s="167"/>
      <c r="T130" s="169">
        <f>SUM(T131:T143)</f>
        <v>0</v>
      </c>
      <c r="AR130" s="170" t="s">
        <v>79</v>
      </c>
      <c r="AT130" s="171" t="s">
        <v>70</v>
      </c>
      <c r="AU130" s="171" t="s">
        <v>79</v>
      </c>
      <c r="AY130" s="170" t="s">
        <v>120</v>
      </c>
      <c r="BK130" s="172">
        <f>SUM(BK131:BK143)</f>
        <v>0</v>
      </c>
    </row>
    <row r="131" spans="1:65" s="2" customFormat="1" ht="16.5" customHeight="1">
      <c r="A131" s="36"/>
      <c r="B131" s="37"/>
      <c r="C131" s="175" t="s">
        <v>213</v>
      </c>
      <c r="D131" s="175" t="s">
        <v>123</v>
      </c>
      <c r="E131" s="176" t="s">
        <v>579</v>
      </c>
      <c r="F131" s="177" t="s">
        <v>580</v>
      </c>
      <c r="G131" s="178" t="s">
        <v>301</v>
      </c>
      <c r="H131" s="179">
        <v>8.8000000000000007</v>
      </c>
      <c r="I131" s="180"/>
      <c r="J131" s="181">
        <f>ROUND(I131*H131,2)</f>
        <v>0</v>
      </c>
      <c r="K131" s="177" t="s">
        <v>536</v>
      </c>
      <c r="L131" s="41"/>
      <c r="M131" s="182" t="s">
        <v>19</v>
      </c>
      <c r="N131" s="183" t="s">
        <v>42</v>
      </c>
      <c r="O131" s="66"/>
      <c r="P131" s="184">
        <f>O131*H131</f>
        <v>0</v>
      </c>
      <c r="Q131" s="184">
        <v>1.52477</v>
      </c>
      <c r="R131" s="184">
        <f>Q131*H131</f>
        <v>13.417976000000001</v>
      </c>
      <c r="S131" s="184">
        <v>0</v>
      </c>
      <c r="T131" s="18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6" t="s">
        <v>128</v>
      </c>
      <c r="AT131" s="186" t="s">
        <v>123</v>
      </c>
      <c r="AU131" s="186" t="s">
        <v>81</v>
      </c>
      <c r="AY131" s="19" t="s">
        <v>120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9" t="s">
        <v>79</v>
      </c>
      <c r="BK131" s="187">
        <f>ROUND(I131*H131,2)</f>
        <v>0</v>
      </c>
      <c r="BL131" s="19" t="s">
        <v>128</v>
      </c>
      <c r="BM131" s="186" t="s">
        <v>581</v>
      </c>
    </row>
    <row r="132" spans="1:65" s="2" customFormat="1" ht="10">
      <c r="A132" s="36"/>
      <c r="B132" s="37"/>
      <c r="C132" s="38"/>
      <c r="D132" s="245" t="s">
        <v>538</v>
      </c>
      <c r="E132" s="38"/>
      <c r="F132" s="246" t="s">
        <v>582</v>
      </c>
      <c r="G132" s="38"/>
      <c r="H132" s="38"/>
      <c r="I132" s="247"/>
      <c r="J132" s="38"/>
      <c r="K132" s="38"/>
      <c r="L132" s="41"/>
      <c r="M132" s="248"/>
      <c r="N132" s="249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538</v>
      </c>
      <c r="AU132" s="19" t="s">
        <v>81</v>
      </c>
    </row>
    <row r="133" spans="1:65" s="13" customFormat="1" ht="10">
      <c r="B133" s="188"/>
      <c r="C133" s="189"/>
      <c r="D133" s="190" t="s">
        <v>130</v>
      </c>
      <c r="E133" s="191" t="s">
        <v>19</v>
      </c>
      <c r="F133" s="192" t="s">
        <v>583</v>
      </c>
      <c r="G133" s="189"/>
      <c r="H133" s="193">
        <v>8.8000000000000007</v>
      </c>
      <c r="I133" s="194"/>
      <c r="J133" s="189"/>
      <c r="K133" s="189"/>
      <c r="L133" s="195"/>
      <c r="M133" s="196"/>
      <c r="N133" s="197"/>
      <c r="O133" s="197"/>
      <c r="P133" s="197"/>
      <c r="Q133" s="197"/>
      <c r="R133" s="197"/>
      <c r="S133" s="197"/>
      <c r="T133" s="198"/>
      <c r="AT133" s="199" t="s">
        <v>130</v>
      </c>
      <c r="AU133" s="199" t="s">
        <v>81</v>
      </c>
      <c r="AV133" s="13" t="s">
        <v>81</v>
      </c>
      <c r="AW133" s="13" t="s">
        <v>132</v>
      </c>
      <c r="AX133" s="13" t="s">
        <v>79</v>
      </c>
      <c r="AY133" s="199" t="s">
        <v>120</v>
      </c>
    </row>
    <row r="134" spans="1:65" s="2" customFormat="1" ht="16.5" customHeight="1">
      <c r="A134" s="36"/>
      <c r="B134" s="37"/>
      <c r="C134" s="232" t="s">
        <v>220</v>
      </c>
      <c r="D134" s="232" t="s">
        <v>186</v>
      </c>
      <c r="E134" s="233" t="s">
        <v>584</v>
      </c>
      <c r="F134" s="234" t="s">
        <v>585</v>
      </c>
      <c r="G134" s="235" t="s">
        <v>189</v>
      </c>
      <c r="H134" s="236">
        <v>5.0000000000000001E-3</v>
      </c>
      <c r="I134" s="237"/>
      <c r="J134" s="238">
        <f>ROUND(I134*H134,2)</f>
        <v>0</v>
      </c>
      <c r="K134" s="234" t="s">
        <v>19</v>
      </c>
      <c r="L134" s="239"/>
      <c r="M134" s="240" t="s">
        <v>19</v>
      </c>
      <c r="N134" s="241" t="s">
        <v>42</v>
      </c>
      <c r="O134" s="66"/>
      <c r="P134" s="184">
        <f>O134*H134</f>
        <v>0</v>
      </c>
      <c r="Q134" s="184">
        <v>1</v>
      </c>
      <c r="R134" s="184">
        <f>Q134*H134</f>
        <v>5.0000000000000001E-3</v>
      </c>
      <c r="S134" s="184">
        <v>0</v>
      </c>
      <c r="T134" s="18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6" t="s">
        <v>191</v>
      </c>
      <c r="AT134" s="186" t="s">
        <v>186</v>
      </c>
      <c r="AU134" s="186" t="s">
        <v>81</v>
      </c>
      <c r="AY134" s="19" t="s">
        <v>120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9" t="s">
        <v>79</v>
      </c>
      <c r="BK134" s="187">
        <f>ROUND(I134*H134,2)</f>
        <v>0</v>
      </c>
      <c r="BL134" s="19" t="s">
        <v>128</v>
      </c>
      <c r="BM134" s="186" t="s">
        <v>586</v>
      </c>
    </row>
    <row r="135" spans="1:65" s="15" customFormat="1" ht="10">
      <c r="B135" s="211"/>
      <c r="C135" s="212"/>
      <c r="D135" s="190" t="s">
        <v>130</v>
      </c>
      <c r="E135" s="213" t="s">
        <v>19</v>
      </c>
      <c r="F135" s="214" t="s">
        <v>587</v>
      </c>
      <c r="G135" s="212"/>
      <c r="H135" s="213" t="s">
        <v>19</v>
      </c>
      <c r="I135" s="215"/>
      <c r="J135" s="212"/>
      <c r="K135" s="212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130</v>
      </c>
      <c r="AU135" s="220" t="s">
        <v>81</v>
      </c>
      <c r="AV135" s="15" t="s">
        <v>79</v>
      </c>
      <c r="AW135" s="15" t="s">
        <v>132</v>
      </c>
      <c r="AX135" s="15" t="s">
        <v>71</v>
      </c>
      <c r="AY135" s="220" t="s">
        <v>120</v>
      </c>
    </row>
    <row r="136" spans="1:65" s="13" customFormat="1" ht="10">
      <c r="B136" s="188"/>
      <c r="C136" s="189"/>
      <c r="D136" s="190" t="s">
        <v>130</v>
      </c>
      <c r="E136" s="191" t="s">
        <v>19</v>
      </c>
      <c r="F136" s="192" t="s">
        <v>588</v>
      </c>
      <c r="G136" s="189"/>
      <c r="H136" s="193">
        <v>5.3088000000000007E-3</v>
      </c>
      <c r="I136" s="194"/>
      <c r="J136" s="189"/>
      <c r="K136" s="189"/>
      <c r="L136" s="195"/>
      <c r="M136" s="196"/>
      <c r="N136" s="197"/>
      <c r="O136" s="197"/>
      <c r="P136" s="197"/>
      <c r="Q136" s="197"/>
      <c r="R136" s="197"/>
      <c r="S136" s="197"/>
      <c r="T136" s="198"/>
      <c r="AT136" s="199" t="s">
        <v>130</v>
      </c>
      <c r="AU136" s="199" t="s">
        <v>81</v>
      </c>
      <c r="AV136" s="13" t="s">
        <v>81</v>
      </c>
      <c r="AW136" s="13" t="s">
        <v>132</v>
      </c>
      <c r="AX136" s="13" t="s">
        <v>79</v>
      </c>
      <c r="AY136" s="199" t="s">
        <v>120</v>
      </c>
    </row>
    <row r="137" spans="1:65" s="2" customFormat="1" ht="16.5" customHeight="1">
      <c r="A137" s="36"/>
      <c r="B137" s="37"/>
      <c r="C137" s="232" t="s">
        <v>229</v>
      </c>
      <c r="D137" s="232" t="s">
        <v>186</v>
      </c>
      <c r="E137" s="233" t="s">
        <v>589</v>
      </c>
      <c r="F137" s="234" t="s">
        <v>590</v>
      </c>
      <c r="G137" s="235" t="s">
        <v>189</v>
      </c>
      <c r="H137" s="236">
        <v>8.3000000000000004E-2</v>
      </c>
      <c r="I137" s="237"/>
      <c r="J137" s="238">
        <f>ROUND(I137*H137,2)</f>
        <v>0</v>
      </c>
      <c r="K137" s="234" t="s">
        <v>19</v>
      </c>
      <c r="L137" s="239"/>
      <c r="M137" s="240" t="s">
        <v>19</v>
      </c>
      <c r="N137" s="241" t="s">
        <v>42</v>
      </c>
      <c r="O137" s="66"/>
      <c r="P137" s="184">
        <f>O137*H137</f>
        <v>0</v>
      </c>
      <c r="Q137" s="184">
        <v>1</v>
      </c>
      <c r="R137" s="184">
        <f>Q137*H137</f>
        <v>8.3000000000000004E-2</v>
      </c>
      <c r="S137" s="184">
        <v>0</v>
      </c>
      <c r="T137" s="18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6" t="s">
        <v>191</v>
      </c>
      <c r="AT137" s="186" t="s">
        <v>186</v>
      </c>
      <c r="AU137" s="186" t="s">
        <v>81</v>
      </c>
      <c r="AY137" s="19" t="s">
        <v>120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9" t="s">
        <v>79</v>
      </c>
      <c r="BK137" s="187">
        <f>ROUND(I137*H137,2)</f>
        <v>0</v>
      </c>
      <c r="BL137" s="19" t="s">
        <v>128</v>
      </c>
      <c r="BM137" s="186" t="s">
        <v>591</v>
      </c>
    </row>
    <row r="138" spans="1:65" s="15" customFormat="1" ht="10">
      <c r="B138" s="211"/>
      <c r="C138" s="212"/>
      <c r="D138" s="190" t="s">
        <v>130</v>
      </c>
      <c r="E138" s="213" t="s">
        <v>19</v>
      </c>
      <c r="F138" s="214" t="s">
        <v>592</v>
      </c>
      <c r="G138" s="212"/>
      <c r="H138" s="213" t="s">
        <v>19</v>
      </c>
      <c r="I138" s="215"/>
      <c r="J138" s="212"/>
      <c r="K138" s="212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130</v>
      </c>
      <c r="AU138" s="220" t="s">
        <v>81</v>
      </c>
      <c r="AV138" s="15" t="s">
        <v>79</v>
      </c>
      <c r="AW138" s="15" t="s">
        <v>132</v>
      </c>
      <c r="AX138" s="15" t="s">
        <v>71</v>
      </c>
      <c r="AY138" s="220" t="s">
        <v>120</v>
      </c>
    </row>
    <row r="139" spans="1:65" s="15" customFormat="1" ht="10">
      <c r="B139" s="211"/>
      <c r="C139" s="212"/>
      <c r="D139" s="190" t="s">
        <v>130</v>
      </c>
      <c r="E139" s="213" t="s">
        <v>19</v>
      </c>
      <c r="F139" s="214" t="s">
        <v>593</v>
      </c>
      <c r="G139" s="212"/>
      <c r="H139" s="213" t="s">
        <v>19</v>
      </c>
      <c r="I139" s="215"/>
      <c r="J139" s="212"/>
      <c r="K139" s="212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130</v>
      </c>
      <c r="AU139" s="220" t="s">
        <v>81</v>
      </c>
      <c r="AV139" s="15" t="s">
        <v>79</v>
      </c>
      <c r="AW139" s="15" t="s">
        <v>132</v>
      </c>
      <c r="AX139" s="15" t="s">
        <v>71</v>
      </c>
      <c r="AY139" s="220" t="s">
        <v>120</v>
      </c>
    </row>
    <row r="140" spans="1:65" s="13" customFormat="1" ht="10">
      <c r="B140" s="188"/>
      <c r="C140" s="189"/>
      <c r="D140" s="190" t="s">
        <v>130</v>
      </c>
      <c r="E140" s="191" t="s">
        <v>19</v>
      </c>
      <c r="F140" s="192" t="s">
        <v>594</v>
      </c>
      <c r="G140" s="189"/>
      <c r="H140" s="193">
        <v>8.3260799999999996E-2</v>
      </c>
      <c r="I140" s="194"/>
      <c r="J140" s="189"/>
      <c r="K140" s="189"/>
      <c r="L140" s="195"/>
      <c r="M140" s="196"/>
      <c r="N140" s="197"/>
      <c r="O140" s="197"/>
      <c r="P140" s="197"/>
      <c r="Q140" s="197"/>
      <c r="R140" s="197"/>
      <c r="S140" s="197"/>
      <c r="T140" s="198"/>
      <c r="AT140" s="199" t="s">
        <v>130</v>
      </c>
      <c r="AU140" s="199" t="s">
        <v>81</v>
      </c>
      <c r="AV140" s="13" t="s">
        <v>81</v>
      </c>
      <c r="AW140" s="13" t="s">
        <v>132</v>
      </c>
      <c r="AX140" s="13" t="s">
        <v>79</v>
      </c>
      <c r="AY140" s="199" t="s">
        <v>120</v>
      </c>
    </row>
    <row r="141" spans="1:65" s="2" customFormat="1" ht="16.5" customHeight="1">
      <c r="A141" s="36"/>
      <c r="B141" s="37"/>
      <c r="C141" s="232" t="s">
        <v>235</v>
      </c>
      <c r="D141" s="232" t="s">
        <v>186</v>
      </c>
      <c r="E141" s="233" t="s">
        <v>595</v>
      </c>
      <c r="F141" s="234" t="s">
        <v>596</v>
      </c>
      <c r="G141" s="235" t="s">
        <v>301</v>
      </c>
      <c r="H141" s="236">
        <v>3.2</v>
      </c>
      <c r="I141" s="237"/>
      <c r="J141" s="238">
        <f>ROUND(I141*H141,2)</f>
        <v>0</v>
      </c>
      <c r="K141" s="234" t="s">
        <v>19</v>
      </c>
      <c r="L141" s="239"/>
      <c r="M141" s="240" t="s">
        <v>19</v>
      </c>
      <c r="N141" s="241" t="s">
        <v>42</v>
      </c>
      <c r="O141" s="66"/>
      <c r="P141" s="184">
        <f>O141*H141</f>
        <v>0</v>
      </c>
      <c r="Q141" s="184">
        <v>1.0149999999999999E-2</v>
      </c>
      <c r="R141" s="184">
        <f>Q141*H141</f>
        <v>3.2480000000000002E-2</v>
      </c>
      <c r="S141" s="184">
        <v>0</v>
      </c>
      <c r="T141" s="18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6" t="s">
        <v>337</v>
      </c>
      <c r="AT141" s="186" t="s">
        <v>186</v>
      </c>
      <c r="AU141" s="186" t="s">
        <v>81</v>
      </c>
      <c r="AY141" s="19" t="s">
        <v>120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9" t="s">
        <v>79</v>
      </c>
      <c r="BK141" s="187">
        <f>ROUND(I141*H141,2)</f>
        <v>0</v>
      </c>
      <c r="BL141" s="19" t="s">
        <v>252</v>
      </c>
      <c r="BM141" s="186" t="s">
        <v>597</v>
      </c>
    </row>
    <row r="142" spans="1:65" s="13" customFormat="1" ht="10">
      <c r="B142" s="188"/>
      <c r="C142" s="189"/>
      <c r="D142" s="190" t="s">
        <v>130</v>
      </c>
      <c r="E142" s="191" t="s">
        <v>19</v>
      </c>
      <c r="F142" s="192" t="s">
        <v>598</v>
      </c>
      <c r="G142" s="189"/>
      <c r="H142" s="193">
        <v>3.2</v>
      </c>
      <c r="I142" s="194"/>
      <c r="J142" s="189"/>
      <c r="K142" s="189"/>
      <c r="L142" s="195"/>
      <c r="M142" s="196"/>
      <c r="N142" s="197"/>
      <c r="O142" s="197"/>
      <c r="P142" s="197"/>
      <c r="Q142" s="197"/>
      <c r="R142" s="197"/>
      <c r="S142" s="197"/>
      <c r="T142" s="198"/>
      <c r="AT142" s="199" t="s">
        <v>130</v>
      </c>
      <c r="AU142" s="199" t="s">
        <v>81</v>
      </c>
      <c r="AV142" s="13" t="s">
        <v>81</v>
      </c>
      <c r="AW142" s="13" t="s">
        <v>132</v>
      </c>
      <c r="AX142" s="13" t="s">
        <v>71</v>
      </c>
      <c r="AY142" s="199" t="s">
        <v>120</v>
      </c>
    </row>
    <row r="143" spans="1:65" s="14" customFormat="1" ht="10">
      <c r="B143" s="200"/>
      <c r="C143" s="201"/>
      <c r="D143" s="190" t="s">
        <v>130</v>
      </c>
      <c r="E143" s="202" t="s">
        <v>19</v>
      </c>
      <c r="F143" s="203" t="s">
        <v>133</v>
      </c>
      <c r="G143" s="201"/>
      <c r="H143" s="204">
        <v>3.2</v>
      </c>
      <c r="I143" s="205"/>
      <c r="J143" s="201"/>
      <c r="K143" s="201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130</v>
      </c>
      <c r="AU143" s="210" t="s">
        <v>81</v>
      </c>
      <c r="AV143" s="14" t="s">
        <v>128</v>
      </c>
      <c r="AW143" s="14" t="s">
        <v>132</v>
      </c>
      <c r="AX143" s="14" t="s">
        <v>79</v>
      </c>
      <c r="AY143" s="210" t="s">
        <v>120</v>
      </c>
    </row>
    <row r="144" spans="1:65" s="12" customFormat="1" ht="22.75" customHeight="1">
      <c r="B144" s="159"/>
      <c r="C144" s="160"/>
      <c r="D144" s="161" t="s">
        <v>70</v>
      </c>
      <c r="E144" s="173" t="s">
        <v>151</v>
      </c>
      <c r="F144" s="173" t="s">
        <v>599</v>
      </c>
      <c r="G144" s="160"/>
      <c r="H144" s="160"/>
      <c r="I144" s="163"/>
      <c r="J144" s="174">
        <f>BK144</f>
        <v>0</v>
      </c>
      <c r="K144" s="160"/>
      <c r="L144" s="165"/>
      <c r="M144" s="166"/>
      <c r="N144" s="167"/>
      <c r="O144" s="167"/>
      <c r="P144" s="168">
        <f>SUM(P145:P222)</f>
        <v>0</v>
      </c>
      <c r="Q144" s="167"/>
      <c r="R144" s="168">
        <f>SUM(R145:R222)</f>
        <v>106.65268121999999</v>
      </c>
      <c r="S144" s="167"/>
      <c r="T144" s="169">
        <f>SUM(T145:T222)</f>
        <v>0</v>
      </c>
      <c r="AR144" s="170" t="s">
        <v>79</v>
      </c>
      <c r="AT144" s="171" t="s">
        <v>70</v>
      </c>
      <c r="AU144" s="171" t="s">
        <v>79</v>
      </c>
      <c r="AY144" s="170" t="s">
        <v>120</v>
      </c>
      <c r="BK144" s="172">
        <f>SUM(BK145:BK222)</f>
        <v>0</v>
      </c>
    </row>
    <row r="145" spans="1:65" s="2" customFormat="1" ht="16.5" customHeight="1">
      <c r="A145" s="36"/>
      <c r="B145" s="37"/>
      <c r="C145" s="175" t="s">
        <v>240</v>
      </c>
      <c r="D145" s="175" t="s">
        <v>123</v>
      </c>
      <c r="E145" s="176" t="s">
        <v>600</v>
      </c>
      <c r="F145" s="177" t="s">
        <v>601</v>
      </c>
      <c r="G145" s="178" t="s">
        <v>136</v>
      </c>
      <c r="H145" s="179">
        <v>13.88</v>
      </c>
      <c r="I145" s="180"/>
      <c r="J145" s="181">
        <f>ROUND(I145*H145,2)</f>
        <v>0</v>
      </c>
      <c r="K145" s="177" t="s">
        <v>536</v>
      </c>
      <c r="L145" s="41"/>
      <c r="M145" s="182" t="s">
        <v>19</v>
      </c>
      <c r="N145" s="183" t="s">
        <v>42</v>
      </c>
      <c r="O145" s="66"/>
      <c r="P145" s="184">
        <f>O145*H145</f>
        <v>0</v>
      </c>
      <c r="Q145" s="184">
        <v>2.5021499999999999</v>
      </c>
      <c r="R145" s="184">
        <f>Q145*H145</f>
        <v>34.729841999999998</v>
      </c>
      <c r="S145" s="184">
        <v>0</v>
      </c>
      <c r="T145" s="18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6" t="s">
        <v>128</v>
      </c>
      <c r="AT145" s="186" t="s">
        <v>123</v>
      </c>
      <c r="AU145" s="186" t="s">
        <v>81</v>
      </c>
      <c r="AY145" s="19" t="s">
        <v>120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9" t="s">
        <v>79</v>
      </c>
      <c r="BK145" s="187">
        <f>ROUND(I145*H145,2)</f>
        <v>0</v>
      </c>
      <c r="BL145" s="19" t="s">
        <v>128</v>
      </c>
      <c r="BM145" s="186" t="s">
        <v>602</v>
      </c>
    </row>
    <row r="146" spans="1:65" s="2" customFormat="1" ht="10">
      <c r="A146" s="36"/>
      <c r="B146" s="37"/>
      <c r="C146" s="38"/>
      <c r="D146" s="245" t="s">
        <v>538</v>
      </c>
      <c r="E146" s="38"/>
      <c r="F146" s="246" t="s">
        <v>603</v>
      </c>
      <c r="G146" s="38"/>
      <c r="H146" s="38"/>
      <c r="I146" s="247"/>
      <c r="J146" s="38"/>
      <c r="K146" s="38"/>
      <c r="L146" s="41"/>
      <c r="M146" s="248"/>
      <c r="N146" s="249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538</v>
      </c>
      <c r="AU146" s="19" t="s">
        <v>81</v>
      </c>
    </row>
    <row r="147" spans="1:65" s="15" customFormat="1" ht="10">
      <c r="B147" s="211"/>
      <c r="C147" s="212"/>
      <c r="D147" s="190" t="s">
        <v>130</v>
      </c>
      <c r="E147" s="213" t="s">
        <v>19</v>
      </c>
      <c r="F147" s="214" t="s">
        <v>604</v>
      </c>
      <c r="G147" s="212"/>
      <c r="H147" s="213" t="s">
        <v>19</v>
      </c>
      <c r="I147" s="215"/>
      <c r="J147" s="212"/>
      <c r="K147" s="212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130</v>
      </c>
      <c r="AU147" s="220" t="s">
        <v>81</v>
      </c>
      <c r="AV147" s="15" t="s">
        <v>79</v>
      </c>
      <c r="AW147" s="15" t="s">
        <v>132</v>
      </c>
      <c r="AX147" s="15" t="s">
        <v>71</v>
      </c>
      <c r="AY147" s="220" t="s">
        <v>120</v>
      </c>
    </row>
    <row r="148" spans="1:65" s="13" customFormat="1" ht="10">
      <c r="B148" s="188"/>
      <c r="C148" s="189"/>
      <c r="D148" s="190" t="s">
        <v>130</v>
      </c>
      <c r="E148" s="191" t="s">
        <v>19</v>
      </c>
      <c r="F148" s="192" t="s">
        <v>605</v>
      </c>
      <c r="G148" s="189"/>
      <c r="H148" s="193">
        <v>13.88</v>
      </c>
      <c r="I148" s="194"/>
      <c r="J148" s="189"/>
      <c r="K148" s="189"/>
      <c r="L148" s="195"/>
      <c r="M148" s="196"/>
      <c r="N148" s="197"/>
      <c r="O148" s="197"/>
      <c r="P148" s="197"/>
      <c r="Q148" s="197"/>
      <c r="R148" s="197"/>
      <c r="S148" s="197"/>
      <c r="T148" s="198"/>
      <c r="AT148" s="199" t="s">
        <v>130</v>
      </c>
      <c r="AU148" s="199" t="s">
        <v>81</v>
      </c>
      <c r="AV148" s="13" t="s">
        <v>81</v>
      </c>
      <c r="AW148" s="13" t="s">
        <v>132</v>
      </c>
      <c r="AX148" s="13" t="s">
        <v>79</v>
      </c>
      <c r="AY148" s="199" t="s">
        <v>120</v>
      </c>
    </row>
    <row r="149" spans="1:65" s="2" customFormat="1" ht="16.5" customHeight="1">
      <c r="A149" s="36"/>
      <c r="B149" s="37"/>
      <c r="C149" s="175" t="s">
        <v>244</v>
      </c>
      <c r="D149" s="175" t="s">
        <v>123</v>
      </c>
      <c r="E149" s="176" t="s">
        <v>606</v>
      </c>
      <c r="F149" s="177" t="s">
        <v>607</v>
      </c>
      <c r="G149" s="178" t="s">
        <v>136</v>
      </c>
      <c r="H149" s="179">
        <v>13.88</v>
      </c>
      <c r="I149" s="180"/>
      <c r="J149" s="181">
        <f>ROUND(I149*H149,2)</f>
        <v>0</v>
      </c>
      <c r="K149" s="177" t="s">
        <v>536</v>
      </c>
      <c r="L149" s="41"/>
      <c r="M149" s="182" t="s">
        <v>19</v>
      </c>
      <c r="N149" s="183" t="s">
        <v>42</v>
      </c>
      <c r="O149" s="66"/>
      <c r="P149" s="184">
        <f>O149*H149</f>
        <v>0</v>
      </c>
      <c r="Q149" s="184">
        <v>4.8579999999999998E-2</v>
      </c>
      <c r="R149" s="184">
        <f>Q149*H149</f>
        <v>0.67429040000000007</v>
      </c>
      <c r="S149" s="184">
        <v>0</v>
      </c>
      <c r="T149" s="18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6" t="s">
        <v>128</v>
      </c>
      <c r="AT149" s="186" t="s">
        <v>123</v>
      </c>
      <c r="AU149" s="186" t="s">
        <v>81</v>
      </c>
      <c r="AY149" s="19" t="s">
        <v>120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9" t="s">
        <v>79</v>
      </c>
      <c r="BK149" s="187">
        <f>ROUND(I149*H149,2)</f>
        <v>0</v>
      </c>
      <c r="BL149" s="19" t="s">
        <v>128</v>
      </c>
      <c r="BM149" s="186" t="s">
        <v>608</v>
      </c>
    </row>
    <row r="150" spans="1:65" s="2" customFormat="1" ht="10">
      <c r="A150" s="36"/>
      <c r="B150" s="37"/>
      <c r="C150" s="38"/>
      <c r="D150" s="245" t="s">
        <v>538</v>
      </c>
      <c r="E150" s="38"/>
      <c r="F150" s="246" t="s">
        <v>609</v>
      </c>
      <c r="G150" s="38"/>
      <c r="H150" s="38"/>
      <c r="I150" s="247"/>
      <c r="J150" s="38"/>
      <c r="K150" s="38"/>
      <c r="L150" s="41"/>
      <c r="M150" s="248"/>
      <c r="N150" s="249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538</v>
      </c>
      <c r="AU150" s="19" t="s">
        <v>81</v>
      </c>
    </row>
    <row r="151" spans="1:65" s="13" customFormat="1" ht="10">
      <c r="B151" s="188"/>
      <c r="C151" s="189"/>
      <c r="D151" s="190" t="s">
        <v>130</v>
      </c>
      <c r="E151" s="191" t="s">
        <v>19</v>
      </c>
      <c r="F151" s="192" t="s">
        <v>605</v>
      </c>
      <c r="G151" s="189"/>
      <c r="H151" s="193">
        <v>13.88</v>
      </c>
      <c r="I151" s="194"/>
      <c r="J151" s="189"/>
      <c r="K151" s="189"/>
      <c r="L151" s="195"/>
      <c r="M151" s="196"/>
      <c r="N151" s="197"/>
      <c r="O151" s="197"/>
      <c r="P151" s="197"/>
      <c r="Q151" s="197"/>
      <c r="R151" s="197"/>
      <c r="S151" s="197"/>
      <c r="T151" s="198"/>
      <c r="AT151" s="199" t="s">
        <v>130</v>
      </c>
      <c r="AU151" s="199" t="s">
        <v>81</v>
      </c>
      <c r="AV151" s="13" t="s">
        <v>81</v>
      </c>
      <c r="AW151" s="13" t="s">
        <v>132</v>
      </c>
      <c r="AX151" s="13" t="s">
        <v>79</v>
      </c>
      <c r="AY151" s="199" t="s">
        <v>120</v>
      </c>
    </row>
    <row r="152" spans="1:65" s="2" customFormat="1" ht="16.5" customHeight="1">
      <c r="A152" s="36"/>
      <c r="B152" s="37"/>
      <c r="C152" s="175" t="s">
        <v>8</v>
      </c>
      <c r="D152" s="175" t="s">
        <v>123</v>
      </c>
      <c r="E152" s="176" t="s">
        <v>610</v>
      </c>
      <c r="F152" s="177" t="s">
        <v>611</v>
      </c>
      <c r="G152" s="178" t="s">
        <v>404</v>
      </c>
      <c r="H152" s="179">
        <v>72.78</v>
      </c>
      <c r="I152" s="180"/>
      <c r="J152" s="181">
        <f>ROUND(I152*H152,2)</f>
        <v>0</v>
      </c>
      <c r="K152" s="177" t="s">
        <v>536</v>
      </c>
      <c r="L152" s="41"/>
      <c r="M152" s="182" t="s">
        <v>19</v>
      </c>
      <c r="N152" s="183" t="s">
        <v>42</v>
      </c>
      <c r="O152" s="66"/>
      <c r="P152" s="184">
        <f>O152*H152</f>
        <v>0</v>
      </c>
      <c r="Q152" s="184">
        <v>4.1259999999999998E-2</v>
      </c>
      <c r="R152" s="184">
        <f>Q152*H152</f>
        <v>3.0029027999999998</v>
      </c>
      <c r="S152" s="184">
        <v>0</v>
      </c>
      <c r="T152" s="18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6" t="s">
        <v>128</v>
      </c>
      <c r="AT152" s="186" t="s">
        <v>123</v>
      </c>
      <c r="AU152" s="186" t="s">
        <v>81</v>
      </c>
      <c r="AY152" s="19" t="s">
        <v>120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9" t="s">
        <v>79</v>
      </c>
      <c r="BK152" s="187">
        <f>ROUND(I152*H152,2)</f>
        <v>0</v>
      </c>
      <c r="BL152" s="19" t="s">
        <v>128</v>
      </c>
      <c r="BM152" s="186" t="s">
        <v>612</v>
      </c>
    </row>
    <row r="153" spans="1:65" s="2" customFormat="1" ht="10">
      <c r="A153" s="36"/>
      <c r="B153" s="37"/>
      <c r="C153" s="38"/>
      <c r="D153" s="245" t="s">
        <v>538</v>
      </c>
      <c r="E153" s="38"/>
      <c r="F153" s="246" t="s">
        <v>613</v>
      </c>
      <c r="G153" s="38"/>
      <c r="H153" s="38"/>
      <c r="I153" s="247"/>
      <c r="J153" s="38"/>
      <c r="K153" s="38"/>
      <c r="L153" s="41"/>
      <c r="M153" s="248"/>
      <c r="N153" s="249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538</v>
      </c>
      <c r="AU153" s="19" t="s">
        <v>81</v>
      </c>
    </row>
    <row r="154" spans="1:65" s="15" customFormat="1" ht="10">
      <c r="B154" s="211"/>
      <c r="C154" s="212"/>
      <c r="D154" s="190" t="s">
        <v>130</v>
      </c>
      <c r="E154" s="213" t="s">
        <v>19</v>
      </c>
      <c r="F154" s="214" t="s">
        <v>614</v>
      </c>
      <c r="G154" s="212"/>
      <c r="H154" s="213" t="s">
        <v>19</v>
      </c>
      <c r="I154" s="215"/>
      <c r="J154" s="212"/>
      <c r="K154" s="212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130</v>
      </c>
      <c r="AU154" s="220" t="s">
        <v>81</v>
      </c>
      <c r="AV154" s="15" t="s">
        <v>79</v>
      </c>
      <c r="AW154" s="15" t="s">
        <v>132</v>
      </c>
      <c r="AX154" s="15" t="s">
        <v>71</v>
      </c>
      <c r="AY154" s="220" t="s">
        <v>120</v>
      </c>
    </row>
    <row r="155" spans="1:65" s="13" customFormat="1" ht="10">
      <c r="B155" s="188"/>
      <c r="C155" s="189"/>
      <c r="D155" s="190" t="s">
        <v>130</v>
      </c>
      <c r="E155" s="191" t="s">
        <v>19</v>
      </c>
      <c r="F155" s="192" t="s">
        <v>615</v>
      </c>
      <c r="G155" s="189"/>
      <c r="H155" s="193">
        <v>5.8311999999999999</v>
      </c>
      <c r="I155" s="194"/>
      <c r="J155" s="189"/>
      <c r="K155" s="189"/>
      <c r="L155" s="195"/>
      <c r="M155" s="196"/>
      <c r="N155" s="197"/>
      <c r="O155" s="197"/>
      <c r="P155" s="197"/>
      <c r="Q155" s="197"/>
      <c r="R155" s="197"/>
      <c r="S155" s="197"/>
      <c r="T155" s="198"/>
      <c r="AT155" s="199" t="s">
        <v>130</v>
      </c>
      <c r="AU155" s="199" t="s">
        <v>81</v>
      </c>
      <c r="AV155" s="13" t="s">
        <v>81</v>
      </c>
      <c r="AW155" s="13" t="s">
        <v>132</v>
      </c>
      <c r="AX155" s="13" t="s">
        <v>71</v>
      </c>
      <c r="AY155" s="199" t="s">
        <v>120</v>
      </c>
    </row>
    <row r="156" spans="1:65" s="13" customFormat="1" ht="10">
      <c r="B156" s="188"/>
      <c r="C156" s="189"/>
      <c r="D156" s="190" t="s">
        <v>130</v>
      </c>
      <c r="E156" s="191" t="s">
        <v>19</v>
      </c>
      <c r="F156" s="192" t="s">
        <v>616</v>
      </c>
      <c r="G156" s="189"/>
      <c r="H156" s="193">
        <v>2.524</v>
      </c>
      <c r="I156" s="194"/>
      <c r="J156" s="189"/>
      <c r="K156" s="189"/>
      <c r="L156" s="195"/>
      <c r="M156" s="196"/>
      <c r="N156" s="197"/>
      <c r="O156" s="197"/>
      <c r="P156" s="197"/>
      <c r="Q156" s="197"/>
      <c r="R156" s="197"/>
      <c r="S156" s="197"/>
      <c r="T156" s="198"/>
      <c r="AT156" s="199" t="s">
        <v>130</v>
      </c>
      <c r="AU156" s="199" t="s">
        <v>81</v>
      </c>
      <c r="AV156" s="13" t="s">
        <v>81</v>
      </c>
      <c r="AW156" s="13" t="s">
        <v>132</v>
      </c>
      <c r="AX156" s="13" t="s">
        <v>71</v>
      </c>
      <c r="AY156" s="199" t="s">
        <v>120</v>
      </c>
    </row>
    <row r="157" spans="1:65" s="13" customFormat="1" ht="10">
      <c r="B157" s="188"/>
      <c r="C157" s="189"/>
      <c r="D157" s="190" t="s">
        <v>130</v>
      </c>
      <c r="E157" s="191" t="s">
        <v>19</v>
      </c>
      <c r="F157" s="192" t="s">
        <v>617</v>
      </c>
      <c r="G157" s="189"/>
      <c r="H157" s="193">
        <v>28.034999999999997</v>
      </c>
      <c r="I157" s="194"/>
      <c r="J157" s="189"/>
      <c r="K157" s="189"/>
      <c r="L157" s="195"/>
      <c r="M157" s="196"/>
      <c r="N157" s="197"/>
      <c r="O157" s="197"/>
      <c r="P157" s="197"/>
      <c r="Q157" s="197"/>
      <c r="R157" s="197"/>
      <c r="S157" s="197"/>
      <c r="T157" s="198"/>
      <c r="AT157" s="199" t="s">
        <v>130</v>
      </c>
      <c r="AU157" s="199" t="s">
        <v>81</v>
      </c>
      <c r="AV157" s="13" t="s">
        <v>81</v>
      </c>
      <c r="AW157" s="13" t="s">
        <v>132</v>
      </c>
      <c r="AX157" s="13" t="s">
        <v>71</v>
      </c>
      <c r="AY157" s="199" t="s">
        <v>120</v>
      </c>
    </row>
    <row r="158" spans="1:65" s="16" customFormat="1" ht="10">
      <c r="B158" s="221"/>
      <c r="C158" s="222"/>
      <c r="D158" s="190" t="s">
        <v>130</v>
      </c>
      <c r="E158" s="223" t="s">
        <v>19</v>
      </c>
      <c r="F158" s="224" t="s">
        <v>165</v>
      </c>
      <c r="G158" s="222"/>
      <c r="H158" s="225">
        <v>36.390199999999993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130</v>
      </c>
      <c r="AU158" s="231" t="s">
        <v>81</v>
      </c>
      <c r="AV158" s="16" t="s">
        <v>151</v>
      </c>
      <c r="AW158" s="16" t="s">
        <v>132</v>
      </c>
      <c r="AX158" s="16" t="s">
        <v>71</v>
      </c>
      <c r="AY158" s="231" t="s">
        <v>120</v>
      </c>
    </row>
    <row r="159" spans="1:65" s="13" customFormat="1" ht="10">
      <c r="B159" s="188"/>
      <c r="C159" s="189"/>
      <c r="D159" s="190" t="s">
        <v>130</v>
      </c>
      <c r="E159" s="191" t="s">
        <v>19</v>
      </c>
      <c r="F159" s="192" t="s">
        <v>618</v>
      </c>
      <c r="G159" s="189"/>
      <c r="H159" s="193">
        <v>72.78</v>
      </c>
      <c r="I159" s="194"/>
      <c r="J159" s="189"/>
      <c r="K159" s="189"/>
      <c r="L159" s="195"/>
      <c r="M159" s="196"/>
      <c r="N159" s="197"/>
      <c r="O159" s="197"/>
      <c r="P159" s="197"/>
      <c r="Q159" s="197"/>
      <c r="R159" s="197"/>
      <c r="S159" s="197"/>
      <c r="T159" s="198"/>
      <c r="AT159" s="199" t="s">
        <v>130</v>
      </c>
      <c r="AU159" s="199" t="s">
        <v>81</v>
      </c>
      <c r="AV159" s="13" t="s">
        <v>81</v>
      </c>
      <c r="AW159" s="13" t="s">
        <v>132</v>
      </c>
      <c r="AX159" s="13" t="s">
        <v>79</v>
      </c>
      <c r="AY159" s="199" t="s">
        <v>120</v>
      </c>
    </row>
    <row r="160" spans="1:65" s="2" customFormat="1" ht="16.5" customHeight="1">
      <c r="A160" s="36"/>
      <c r="B160" s="37"/>
      <c r="C160" s="175" t="s">
        <v>252</v>
      </c>
      <c r="D160" s="175" t="s">
        <v>123</v>
      </c>
      <c r="E160" s="176" t="s">
        <v>619</v>
      </c>
      <c r="F160" s="177" t="s">
        <v>620</v>
      </c>
      <c r="G160" s="178" t="s">
        <v>404</v>
      </c>
      <c r="H160" s="179">
        <v>72.78</v>
      </c>
      <c r="I160" s="180"/>
      <c r="J160" s="181">
        <f>ROUND(I160*H160,2)</f>
        <v>0</v>
      </c>
      <c r="K160" s="177" t="s">
        <v>536</v>
      </c>
      <c r="L160" s="41"/>
      <c r="M160" s="182" t="s">
        <v>19</v>
      </c>
      <c r="N160" s="183" t="s">
        <v>42</v>
      </c>
      <c r="O160" s="66"/>
      <c r="P160" s="184">
        <f>O160*H160</f>
        <v>0</v>
      </c>
      <c r="Q160" s="184">
        <v>2.0000000000000002E-5</v>
      </c>
      <c r="R160" s="184">
        <f>Q160*H160</f>
        <v>1.4556E-3</v>
      </c>
      <c r="S160" s="184">
        <v>0</v>
      </c>
      <c r="T160" s="18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6" t="s">
        <v>128</v>
      </c>
      <c r="AT160" s="186" t="s">
        <v>123</v>
      </c>
      <c r="AU160" s="186" t="s">
        <v>81</v>
      </c>
      <c r="AY160" s="19" t="s">
        <v>120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9" t="s">
        <v>79</v>
      </c>
      <c r="BK160" s="187">
        <f>ROUND(I160*H160,2)</f>
        <v>0</v>
      </c>
      <c r="BL160" s="19" t="s">
        <v>128</v>
      </c>
      <c r="BM160" s="186" t="s">
        <v>621</v>
      </c>
    </row>
    <row r="161" spans="1:65" s="2" customFormat="1" ht="10">
      <c r="A161" s="36"/>
      <c r="B161" s="37"/>
      <c r="C161" s="38"/>
      <c r="D161" s="245" t="s">
        <v>538</v>
      </c>
      <c r="E161" s="38"/>
      <c r="F161" s="246" t="s">
        <v>622</v>
      </c>
      <c r="G161" s="38"/>
      <c r="H161" s="38"/>
      <c r="I161" s="247"/>
      <c r="J161" s="38"/>
      <c r="K161" s="38"/>
      <c r="L161" s="41"/>
      <c r="M161" s="248"/>
      <c r="N161" s="249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538</v>
      </c>
      <c r="AU161" s="19" t="s">
        <v>81</v>
      </c>
    </row>
    <row r="162" spans="1:65" s="13" customFormat="1" ht="10">
      <c r="B162" s="188"/>
      <c r="C162" s="189"/>
      <c r="D162" s="190" t="s">
        <v>130</v>
      </c>
      <c r="E162" s="191" t="s">
        <v>19</v>
      </c>
      <c r="F162" s="192" t="s">
        <v>623</v>
      </c>
      <c r="G162" s="189"/>
      <c r="H162" s="193">
        <v>72.78</v>
      </c>
      <c r="I162" s="194"/>
      <c r="J162" s="189"/>
      <c r="K162" s="189"/>
      <c r="L162" s="195"/>
      <c r="M162" s="196"/>
      <c r="N162" s="197"/>
      <c r="O162" s="197"/>
      <c r="P162" s="197"/>
      <c r="Q162" s="197"/>
      <c r="R162" s="197"/>
      <c r="S162" s="197"/>
      <c r="T162" s="198"/>
      <c r="AT162" s="199" t="s">
        <v>130</v>
      </c>
      <c r="AU162" s="199" t="s">
        <v>81</v>
      </c>
      <c r="AV162" s="13" t="s">
        <v>81</v>
      </c>
      <c r="AW162" s="13" t="s">
        <v>132</v>
      </c>
      <c r="AX162" s="13" t="s">
        <v>71</v>
      </c>
      <c r="AY162" s="199" t="s">
        <v>120</v>
      </c>
    </row>
    <row r="163" spans="1:65" s="14" customFormat="1" ht="10">
      <c r="B163" s="200"/>
      <c r="C163" s="201"/>
      <c r="D163" s="190" t="s">
        <v>130</v>
      </c>
      <c r="E163" s="202" t="s">
        <v>19</v>
      </c>
      <c r="F163" s="203" t="s">
        <v>133</v>
      </c>
      <c r="G163" s="201"/>
      <c r="H163" s="204">
        <v>72.78</v>
      </c>
      <c r="I163" s="205"/>
      <c r="J163" s="201"/>
      <c r="K163" s="201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130</v>
      </c>
      <c r="AU163" s="210" t="s">
        <v>81</v>
      </c>
      <c r="AV163" s="14" t="s">
        <v>128</v>
      </c>
      <c r="AW163" s="14" t="s">
        <v>132</v>
      </c>
      <c r="AX163" s="14" t="s">
        <v>79</v>
      </c>
      <c r="AY163" s="210" t="s">
        <v>120</v>
      </c>
    </row>
    <row r="164" spans="1:65" s="2" customFormat="1" ht="16.5" customHeight="1">
      <c r="A164" s="36"/>
      <c r="B164" s="37"/>
      <c r="C164" s="175" t="s">
        <v>257</v>
      </c>
      <c r="D164" s="175" t="s">
        <v>123</v>
      </c>
      <c r="E164" s="176" t="s">
        <v>624</v>
      </c>
      <c r="F164" s="177" t="s">
        <v>625</v>
      </c>
      <c r="G164" s="178" t="s">
        <v>189</v>
      </c>
      <c r="H164" s="179">
        <v>2.4220000000000002</v>
      </c>
      <c r="I164" s="180"/>
      <c r="J164" s="181">
        <f>ROUND(I164*H164,2)</f>
        <v>0</v>
      </c>
      <c r="K164" s="177" t="s">
        <v>536</v>
      </c>
      <c r="L164" s="41"/>
      <c r="M164" s="182" t="s">
        <v>19</v>
      </c>
      <c r="N164" s="183" t="s">
        <v>42</v>
      </c>
      <c r="O164" s="66"/>
      <c r="P164" s="184">
        <f>O164*H164</f>
        <v>0</v>
      </c>
      <c r="Q164" s="184">
        <v>1.04877</v>
      </c>
      <c r="R164" s="184">
        <f>Q164*H164</f>
        <v>2.54012094</v>
      </c>
      <c r="S164" s="184">
        <v>0</v>
      </c>
      <c r="T164" s="185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6" t="s">
        <v>128</v>
      </c>
      <c r="AT164" s="186" t="s">
        <v>123</v>
      </c>
      <c r="AU164" s="186" t="s">
        <v>81</v>
      </c>
      <c r="AY164" s="19" t="s">
        <v>120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9" t="s">
        <v>79</v>
      </c>
      <c r="BK164" s="187">
        <f>ROUND(I164*H164,2)</f>
        <v>0</v>
      </c>
      <c r="BL164" s="19" t="s">
        <v>128</v>
      </c>
      <c r="BM164" s="186" t="s">
        <v>626</v>
      </c>
    </row>
    <row r="165" spans="1:65" s="2" customFormat="1" ht="10">
      <c r="A165" s="36"/>
      <c r="B165" s="37"/>
      <c r="C165" s="38"/>
      <c r="D165" s="245" t="s">
        <v>538</v>
      </c>
      <c r="E165" s="38"/>
      <c r="F165" s="246" t="s">
        <v>627</v>
      </c>
      <c r="G165" s="38"/>
      <c r="H165" s="38"/>
      <c r="I165" s="247"/>
      <c r="J165" s="38"/>
      <c r="K165" s="38"/>
      <c r="L165" s="41"/>
      <c r="M165" s="248"/>
      <c r="N165" s="249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538</v>
      </c>
      <c r="AU165" s="19" t="s">
        <v>81</v>
      </c>
    </row>
    <row r="166" spans="1:65" s="15" customFormat="1" ht="10">
      <c r="B166" s="211"/>
      <c r="C166" s="212"/>
      <c r="D166" s="190" t="s">
        <v>130</v>
      </c>
      <c r="E166" s="213" t="s">
        <v>19</v>
      </c>
      <c r="F166" s="214" t="s">
        <v>628</v>
      </c>
      <c r="G166" s="212"/>
      <c r="H166" s="213" t="s">
        <v>19</v>
      </c>
      <c r="I166" s="215"/>
      <c r="J166" s="212"/>
      <c r="K166" s="212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130</v>
      </c>
      <c r="AU166" s="220" t="s">
        <v>81</v>
      </c>
      <c r="AV166" s="15" t="s">
        <v>79</v>
      </c>
      <c r="AW166" s="15" t="s">
        <v>132</v>
      </c>
      <c r="AX166" s="15" t="s">
        <v>71</v>
      </c>
      <c r="AY166" s="220" t="s">
        <v>120</v>
      </c>
    </row>
    <row r="167" spans="1:65" s="13" customFormat="1" ht="10">
      <c r="B167" s="188"/>
      <c r="C167" s="189"/>
      <c r="D167" s="190" t="s">
        <v>130</v>
      </c>
      <c r="E167" s="191" t="s">
        <v>19</v>
      </c>
      <c r="F167" s="192" t="s">
        <v>629</v>
      </c>
      <c r="G167" s="189"/>
      <c r="H167" s="193">
        <v>2.4220000000000002</v>
      </c>
      <c r="I167" s="194"/>
      <c r="J167" s="189"/>
      <c r="K167" s="189"/>
      <c r="L167" s="195"/>
      <c r="M167" s="196"/>
      <c r="N167" s="197"/>
      <c r="O167" s="197"/>
      <c r="P167" s="197"/>
      <c r="Q167" s="197"/>
      <c r="R167" s="197"/>
      <c r="S167" s="197"/>
      <c r="T167" s="198"/>
      <c r="AT167" s="199" t="s">
        <v>130</v>
      </c>
      <c r="AU167" s="199" t="s">
        <v>81</v>
      </c>
      <c r="AV167" s="13" t="s">
        <v>81</v>
      </c>
      <c r="AW167" s="13" t="s">
        <v>132</v>
      </c>
      <c r="AX167" s="13" t="s">
        <v>79</v>
      </c>
      <c r="AY167" s="199" t="s">
        <v>120</v>
      </c>
    </row>
    <row r="168" spans="1:65" s="2" customFormat="1" ht="16.5" customHeight="1">
      <c r="A168" s="36"/>
      <c r="B168" s="37"/>
      <c r="C168" s="175" t="s">
        <v>262</v>
      </c>
      <c r="D168" s="175" t="s">
        <v>123</v>
      </c>
      <c r="E168" s="176" t="s">
        <v>630</v>
      </c>
      <c r="F168" s="177" t="s">
        <v>631</v>
      </c>
      <c r="G168" s="178" t="s">
        <v>189</v>
      </c>
      <c r="H168" s="179">
        <v>0.19500000000000001</v>
      </c>
      <c r="I168" s="180"/>
      <c r="J168" s="181">
        <f>ROUND(I168*H168,2)</f>
        <v>0</v>
      </c>
      <c r="K168" s="177" t="s">
        <v>536</v>
      </c>
      <c r="L168" s="41"/>
      <c r="M168" s="182" t="s">
        <v>19</v>
      </c>
      <c r="N168" s="183" t="s">
        <v>42</v>
      </c>
      <c r="O168" s="66"/>
      <c r="P168" s="184">
        <f>O168*H168</f>
        <v>0</v>
      </c>
      <c r="Q168" s="184">
        <v>1.11277</v>
      </c>
      <c r="R168" s="184">
        <f>Q168*H168</f>
        <v>0.21699015000000002</v>
      </c>
      <c r="S168" s="184">
        <v>0</v>
      </c>
      <c r="T168" s="185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6" t="s">
        <v>128</v>
      </c>
      <c r="AT168" s="186" t="s">
        <v>123</v>
      </c>
      <c r="AU168" s="186" t="s">
        <v>81</v>
      </c>
      <c r="AY168" s="19" t="s">
        <v>120</v>
      </c>
      <c r="BE168" s="187">
        <f>IF(N168="základní",J168,0)</f>
        <v>0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19" t="s">
        <v>79</v>
      </c>
      <c r="BK168" s="187">
        <f>ROUND(I168*H168,2)</f>
        <v>0</v>
      </c>
      <c r="BL168" s="19" t="s">
        <v>128</v>
      </c>
      <c r="BM168" s="186" t="s">
        <v>632</v>
      </c>
    </row>
    <row r="169" spans="1:65" s="2" customFormat="1" ht="10">
      <c r="A169" s="36"/>
      <c r="B169" s="37"/>
      <c r="C169" s="38"/>
      <c r="D169" s="245" t="s">
        <v>538</v>
      </c>
      <c r="E169" s="38"/>
      <c r="F169" s="246" t="s">
        <v>633</v>
      </c>
      <c r="G169" s="38"/>
      <c r="H169" s="38"/>
      <c r="I169" s="247"/>
      <c r="J169" s="38"/>
      <c r="K169" s="38"/>
      <c r="L169" s="41"/>
      <c r="M169" s="248"/>
      <c r="N169" s="249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538</v>
      </c>
      <c r="AU169" s="19" t="s">
        <v>81</v>
      </c>
    </row>
    <row r="170" spans="1:65" s="15" customFormat="1" ht="10">
      <c r="B170" s="211"/>
      <c r="C170" s="212"/>
      <c r="D170" s="190" t="s">
        <v>130</v>
      </c>
      <c r="E170" s="213" t="s">
        <v>19</v>
      </c>
      <c r="F170" s="214" t="s">
        <v>634</v>
      </c>
      <c r="G170" s="212"/>
      <c r="H170" s="213" t="s">
        <v>19</v>
      </c>
      <c r="I170" s="215"/>
      <c r="J170" s="212"/>
      <c r="K170" s="212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130</v>
      </c>
      <c r="AU170" s="220" t="s">
        <v>81</v>
      </c>
      <c r="AV170" s="15" t="s">
        <v>79</v>
      </c>
      <c r="AW170" s="15" t="s">
        <v>132</v>
      </c>
      <c r="AX170" s="15" t="s">
        <v>71</v>
      </c>
      <c r="AY170" s="220" t="s">
        <v>120</v>
      </c>
    </row>
    <row r="171" spans="1:65" s="13" customFormat="1" ht="10">
      <c r="B171" s="188"/>
      <c r="C171" s="189"/>
      <c r="D171" s="190" t="s">
        <v>130</v>
      </c>
      <c r="E171" s="191" t="s">
        <v>19</v>
      </c>
      <c r="F171" s="192" t="s">
        <v>635</v>
      </c>
      <c r="G171" s="189"/>
      <c r="H171" s="193">
        <v>0.19500000000000001</v>
      </c>
      <c r="I171" s="194"/>
      <c r="J171" s="189"/>
      <c r="K171" s="189"/>
      <c r="L171" s="195"/>
      <c r="M171" s="196"/>
      <c r="N171" s="197"/>
      <c r="O171" s="197"/>
      <c r="P171" s="197"/>
      <c r="Q171" s="197"/>
      <c r="R171" s="197"/>
      <c r="S171" s="197"/>
      <c r="T171" s="198"/>
      <c r="AT171" s="199" t="s">
        <v>130</v>
      </c>
      <c r="AU171" s="199" t="s">
        <v>81</v>
      </c>
      <c r="AV171" s="13" t="s">
        <v>81</v>
      </c>
      <c r="AW171" s="13" t="s">
        <v>132</v>
      </c>
      <c r="AX171" s="13" t="s">
        <v>79</v>
      </c>
      <c r="AY171" s="199" t="s">
        <v>120</v>
      </c>
    </row>
    <row r="172" spans="1:65" s="2" customFormat="1" ht="16.5" customHeight="1">
      <c r="A172" s="36"/>
      <c r="B172" s="37"/>
      <c r="C172" s="175" t="s">
        <v>266</v>
      </c>
      <c r="D172" s="175" t="s">
        <v>123</v>
      </c>
      <c r="E172" s="176" t="s">
        <v>636</v>
      </c>
      <c r="F172" s="177" t="s">
        <v>637</v>
      </c>
      <c r="G172" s="178" t="s">
        <v>136</v>
      </c>
      <c r="H172" s="179">
        <v>23.1</v>
      </c>
      <c r="I172" s="180"/>
      <c r="J172" s="181">
        <f>ROUND(I172*H172,2)</f>
        <v>0</v>
      </c>
      <c r="K172" s="177" t="s">
        <v>536</v>
      </c>
      <c r="L172" s="41"/>
      <c r="M172" s="182" t="s">
        <v>19</v>
      </c>
      <c r="N172" s="183" t="s">
        <v>42</v>
      </c>
      <c r="O172" s="66"/>
      <c r="P172" s="184">
        <f>O172*H172</f>
        <v>0</v>
      </c>
      <c r="Q172" s="184">
        <v>2.5020899999999999</v>
      </c>
      <c r="R172" s="184">
        <f>Q172*H172</f>
        <v>57.798279000000001</v>
      </c>
      <c r="S172" s="184">
        <v>0</v>
      </c>
      <c r="T172" s="18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6" t="s">
        <v>128</v>
      </c>
      <c r="AT172" s="186" t="s">
        <v>123</v>
      </c>
      <c r="AU172" s="186" t="s">
        <v>81</v>
      </c>
      <c r="AY172" s="19" t="s">
        <v>120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9" t="s">
        <v>79</v>
      </c>
      <c r="BK172" s="187">
        <f>ROUND(I172*H172,2)</f>
        <v>0</v>
      </c>
      <c r="BL172" s="19" t="s">
        <v>128</v>
      </c>
      <c r="BM172" s="186" t="s">
        <v>638</v>
      </c>
    </row>
    <row r="173" spans="1:65" s="2" customFormat="1" ht="10">
      <c r="A173" s="36"/>
      <c r="B173" s="37"/>
      <c r="C173" s="38"/>
      <c r="D173" s="245" t="s">
        <v>538</v>
      </c>
      <c r="E173" s="38"/>
      <c r="F173" s="246" t="s">
        <v>639</v>
      </c>
      <c r="G173" s="38"/>
      <c r="H173" s="38"/>
      <c r="I173" s="247"/>
      <c r="J173" s="38"/>
      <c r="K173" s="38"/>
      <c r="L173" s="41"/>
      <c r="M173" s="248"/>
      <c r="N173" s="249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538</v>
      </c>
      <c r="AU173" s="19" t="s">
        <v>81</v>
      </c>
    </row>
    <row r="174" spans="1:65" s="13" customFormat="1" ht="10">
      <c r="B174" s="188"/>
      <c r="C174" s="189"/>
      <c r="D174" s="190" t="s">
        <v>130</v>
      </c>
      <c r="E174" s="191" t="s">
        <v>19</v>
      </c>
      <c r="F174" s="192" t="s">
        <v>640</v>
      </c>
      <c r="G174" s="189"/>
      <c r="H174" s="193">
        <v>23.1</v>
      </c>
      <c r="I174" s="194"/>
      <c r="J174" s="189"/>
      <c r="K174" s="189"/>
      <c r="L174" s="195"/>
      <c r="M174" s="196"/>
      <c r="N174" s="197"/>
      <c r="O174" s="197"/>
      <c r="P174" s="197"/>
      <c r="Q174" s="197"/>
      <c r="R174" s="197"/>
      <c r="S174" s="197"/>
      <c r="T174" s="198"/>
      <c r="AT174" s="199" t="s">
        <v>130</v>
      </c>
      <c r="AU174" s="199" t="s">
        <v>81</v>
      </c>
      <c r="AV174" s="13" t="s">
        <v>81</v>
      </c>
      <c r="AW174" s="13" t="s">
        <v>132</v>
      </c>
      <c r="AX174" s="13" t="s">
        <v>79</v>
      </c>
      <c r="AY174" s="199" t="s">
        <v>120</v>
      </c>
    </row>
    <row r="175" spans="1:65" s="2" customFormat="1" ht="16.5" customHeight="1">
      <c r="A175" s="36"/>
      <c r="B175" s="37"/>
      <c r="C175" s="175" t="s">
        <v>271</v>
      </c>
      <c r="D175" s="175" t="s">
        <v>123</v>
      </c>
      <c r="E175" s="176" t="s">
        <v>641</v>
      </c>
      <c r="F175" s="177" t="s">
        <v>642</v>
      </c>
      <c r="G175" s="178" t="s">
        <v>136</v>
      </c>
      <c r="H175" s="179">
        <v>23.1</v>
      </c>
      <c r="I175" s="180"/>
      <c r="J175" s="181">
        <f>ROUND(I175*H175,2)</f>
        <v>0</v>
      </c>
      <c r="K175" s="177" t="s">
        <v>536</v>
      </c>
      <c r="L175" s="41"/>
      <c r="M175" s="182" t="s">
        <v>19</v>
      </c>
      <c r="N175" s="183" t="s">
        <v>42</v>
      </c>
      <c r="O175" s="66"/>
      <c r="P175" s="184">
        <f>O175*H175</f>
        <v>0</v>
      </c>
      <c r="Q175" s="184">
        <v>4.8579999999999998E-2</v>
      </c>
      <c r="R175" s="184">
        <f>Q175*H175</f>
        <v>1.122198</v>
      </c>
      <c r="S175" s="184">
        <v>0</v>
      </c>
      <c r="T175" s="185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6" t="s">
        <v>128</v>
      </c>
      <c r="AT175" s="186" t="s">
        <v>123</v>
      </c>
      <c r="AU175" s="186" t="s">
        <v>81</v>
      </c>
      <c r="AY175" s="19" t="s">
        <v>120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9" t="s">
        <v>79</v>
      </c>
      <c r="BK175" s="187">
        <f>ROUND(I175*H175,2)</f>
        <v>0</v>
      </c>
      <c r="BL175" s="19" t="s">
        <v>128</v>
      </c>
      <c r="BM175" s="186" t="s">
        <v>643</v>
      </c>
    </row>
    <row r="176" spans="1:65" s="2" customFormat="1" ht="10">
      <c r="A176" s="36"/>
      <c r="B176" s="37"/>
      <c r="C176" s="38"/>
      <c r="D176" s="245" t="s">
        <v>538</v>
      </c>
      <c r="E176" s="38"/>
      <c r="F176" s="246" t="s">
        <v>644</v>
      </c>
      <c r="G176" s="38"/>
      <c r="H176" s="38"/>
      <c r="I176" s="247"/>
      <c r="J176" s="38"/>
      <c r="K176" s="38"/>
      <c r="L176" s="41"/>
      <c r="M176" s="248"/>
      <c r="N176" s="249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538</v>
      </c>
      <c r="AU176" s="19" t="s">
        <v>81</v>
      </c>
    </row>
    <row r="177" spans="1:65" s="13" customFormat="1" ht="10">
      <c r="B177" s="188"/>
      <c r="C177" s="189"/>
      <c r="D177" s="190" t="s">
        <v>130</v>
      </c>
      <c r="E177" s="191" t="s">
        <v>19</v>
      </c>
      <c r="F177" s="192" t="s">
        <v>640</v>
      </c>
      <c r="G177" s="189"/>
      <c r="H177" s="193">
        <v>23.1</v>
      </c>
      <c r="I177" s="194"/>
      <c r="J177" s="189"/>
      <c r="K177" s="189"/>
      <c r="L177" s="195"/>
      <c r="M177" s="196"/>
      <c r="N177" s="197"/>
      <c r="O177" s="197"/>
      <c r="P177" s="197"/>
      <c r="Q177" s="197"/>
      <c r="R177" s="197"/>
      <c r="S177" s="197"/>
      <c r="T177" s="198"/>
      <c r="AT177" s="199" t="s">
        <v>130</v>
      </c>
      <c r="AU177" s="199" t="s">
        <v>81</v>
      </c>
      <c r="AV177" s="13" t="s">
        <v>81</v>
      </c>
      <c r="AW177" s="13" t="s">
        <v>132</v>
      </c>
      <c r="AX177" s="13" t="s">
        <v>79</v>
      </c>
      <c r="AY177" s="199" t="s">
        <v>120</v>
      </c>
    </row>
    <row r="178" spans="1:65" s="2" customFormat="1" ht="16.5" customHeight="1">
      <c r="A178" s="36"/>
      <c r="B178" s="37"/>
      <c r="C178" s="175" t="s">
        <v>7</v>
      </c>
      <c r="D178" s="175" t="s">
        <v>123</v>
      </c>
      <c r="E178" s="176" t="s">
        <v>645</v>
      </c>
      <c r="F178" s="177" t="s">
        <v>646</v>
      </c>
      <c r="G178" s="178" t="s">
        <v>136</v>
      </c>
      <c r="H178" s="179">
        <v>1.268</v>
      </c>
      <c r="I178" s="180"/>
      <c r="J178" s="181">
        <f>ROUND(I178*H178,2)</f>
        <v>0</v>
      </c>
      <c r="K178" s="177" t="s">
        <v>536</v>
      </c>
      <c r="L178" s="41"/>
      <c r="M178" s="182" t="s">
        <v>19</v>
      </c>
      <c r="N178" s="183" t="s">
        <v>42</v>
      </c>
      <c r="O178" s="66"/>
      <c r="P178" s="184">
        <f>O178*H178</f>
        <v>0</v>
      </c>
      <c r="Q178" s="184">
        <v>2.5020899999999999</v>
      </c>
      <c r="R178" s="184">
        <f>Q178*H178</f>
        <v>3.1726501200000001</v>
      </c>
      <c r="S178" s="184">
        <v>0</v>
      </c>
      <c r="T178" s="18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6" t="s">
        <v>128</v>
      </c>
      <c r="AT178" s="186" t="s">
        <v>123</v>
      </c>
      <c r="AU178" s="186" t="s">
        <v>81</v>
      </c>
      <c r="AY178" s="19" t="s">
        <v>120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9" t="s">
        <v>79</v>
      </c>
      <c r="BK178" s="187">
        <f>ROUND(I178*H178,2)</f>
        <v>0</v>
      </c>
      <c r="BL178" s="19" t="s">
        <v>128</v>
      </c>
      <c r="BM178" s="186" t="s">
        <v>647</v>
      </c>
    </row>
    <row r="179" spans="1:65" s="2" customFormat="1" ht="10">
      <c r="A179" s="36"/>
      <c r="B179" s="37"/>
      <c r="C179" s="38"/>
      <c r="D179" s="245" t="s">
        <v>538</v>
      </c>
      <c r="E179" s="38"/>
      <c r="F179" s="246" t="s">
        <v>648</v>
      </c>
      <c r="G179" s="38"/>
      <c r="H179" s="38"/>
      <c r="I179" s="247"/>
      <c r="J179" s="38"/>
      <c r="K179" s="38"/>
      <c r="L179" s="41"/>
      <c r="M179" s="248"/>
      <c r="N179" s="249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538</v>
      </c>
      <c r="AU179" s="19" t="s">
        <v>81</v>
      </c>
    </row>
    <row r="180" spans="1:65" s="15" customFormat="1" ht="10">
      <c r="B180" s="211"/>
      <c r="C180" s="212"/>
      <c r="D180" s="190" t="s">
        <v>130</v>
      </c>
      <c r="E180" s="213" t="s">
        <v>19</v>
      </c>
      <c r="F180" s="214" t="s">
        <v>649</v>
      </c>
      <c r="G180" s="212"/>
      <c r="H180" s="213" t="s">
        <v>19</v>
      </c>
      <c r="I180" s="215"/>
      <c r="J180" s="212"/>
      <c r="K180" s="212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130</v>
      </c>
      <c r="AU180" s="220" t="s">
        <v>81</v>
      </c>
      <c r="AV180" s="15" t="s">
        <v>79</v>
      </c>
      <c r="AW180" s="15" t="s">
        <v>132</v>
      </c>
      <c r="AX180" s="15" t="s">
        <v>71</v>
      </c>
      <c r="AY180" s="220" t="s">
        <v>120</v>
      </c>
    </row>
    <row r="181" spans="1:65" s="13" customFormat="1" ht="10">
      <c r="B181" s="188"/>
      <c r="C181" s="189"/>
      <c r="D181" s="190" t="s">
        <v>130</v>
      </c>
      <c r="E181" s="191" t="s">
        <v>19</v>
      </c>
      <c r="F181" s="192" t="s">
        <v>650</v>
      </c>
      <c r="G181" s="189"/>
      <c r="H181" s="193">
        <v>0.18590000000000004</v>
      </c>
      <c r="I181" s="194"/>
      <c r="J181" s="189"/>
      <c r="K181" s="189"/>
      <c r="L181" s="195"/>
      <c r="M181" s="196"/>
      <c r="N181" s="197"/>
      <c r="O181" s="197"/>
      <c r="P181" s="197"/>
      <c r="Q181" s="197"/>
      <c r="R181" s="197"/>
      <c r="S181" s="197"/>
      <c r="T181" s="198"/>
      <c r="AT181" s="199" t="s">
        <v>130</v>
      </c>
      <c r="AU181" s="199" t="s">
        <v>81</v>
      </c>
      <c r="AV181" s="13" t="s">
        <v>81</v>
      </c>
      <c r="AW181" s="13" t="s">
        <v>132</v>
      </c>
      <c r="AX181" s="13" t="s">
        <v>71</v>
      </c>
      <c r="AY181" s="199" t="s">
        <v>120</v>
      </c>
    </row>
    <row r="182" spans="1:65" s="13" customFormat="1" ht="10">
      <c r="B182" s="188"/>
      <c r="C182" s="189"/>
      <c r="D182" s="190" t="s">
        <v>130</v>
      </c>
      <c r="E182" s="191" t="s">
        <v>19</v>
      </c>
      <c r="F182" s="192" t="s">
        <v>651</v>
      </c>
      <c r="G182" s="189"/>
      <c r="H182" s="193">
        <v>0.16055000000000003</v>
      </c>
      <c r="I182" s="194"/>
      <c r="J182" s="189"/>
      <c r="K182" s="189"/>
      <c r="L182" s="195"/>
      <c r="M182" s="196"/>
      <c r="N182" s="197"/>
      <c r="O182" s="197"/>
      <c r="P182" s="197"/>
      <c r="Q182" s="197"/>
      <c r="R182" s="197"/>
      <c r="S182" s="197"/>
      <c r="T182" s="198"/>
      <c r="AT182" s="199" t="s">
        <v>130</v>
      </c>
      <c r="AU182" s="199" t="s">
        <v>81</v>
      </c>
      <c r="AV182" s="13" t="s">
        <v>81</v>
      </c>
      <c r="AW182" s="13" t="s">
        <v>132</v>
      </c>
      <c r="AX182" s="13" t="s">
        <v>71</v>
      </c>
      <c r="AY182" s="199" t="s">
        <v>120</v>
      </c>
    </row>
    <row r="183" spans="1:65" s="13" customFormat="1" ht="10">
      <c r="B183" s="188"/>
      <c r="C183" s="189"/>
      <c r="D183" s="190" t="s">
        <v>130</v>
      </c>
      <c r="E183" s="191" t="s">
        <v>19</v>
      </c>
      <c r="F183" s="192" t="s">
        <v>652</v>
      </c>
      <c r="G183" s="189"/>
      <c r="H183" s="193">
        <v>0.10985000000000002</v>
      </c>
      <c r="I183" s="194"/>
      <c r="J183" s="189"/>
      <c r="K183" s="189"/>
      <c r="L183" s="195"/>
      <c r="M183" s="196"/>
      <c r="N183" s="197"/>
      <c r="O183" s="197"/>
      <c r="P183" s="197"/>
      <c r="Q183" s="197"/>
      <c r="R183" s="197"/>
      <c r="S183" s="197"/>
      <c r="T183" s="198"/>
      <c r="AT183" s="199" t="s">
        <v>130</v>
      </c>
      <c r="AU183" s="199" t="s">
        <v>81</v>
      </c>
      <c r="AV183" s="13" t="s">
        <v>81</v>
      </c>
      <c r="AW183" s="13" t="s">
        <v>132</v>
      </c>
      <c r="AX183" s="13" t="s">
        <v>71</v>
      </c>
      <c r="AY183" s="199" t="s">
        <v>120</v>
      </c>
    </row>
    <row r="184" spans="1:65" s="13" customFormat="1" ht="10">
      <c r="B184" s="188"/>
      <c r="C184" s="189"/>
      <c r="D184" s="190" t="s">
        <v>130</v>
      </c>
      <c r="E184" s="191" t="s">
        <v>19</v>
      </c>
      <c r="F184" s="192" t="s">
        <v>653</v>
      </c>
      <c r="G184" s="189"/>
      <c r="H184" s="193">
        <v>0.10985000000000002</v>
      </c>
      <c r="I184" s="194"/>
      <c r="J184" s="189"/>
      <c r="K184" s="189"/>
      <c r="L184" s="195"/>
      <c r="M184" s="196"/>
      <c r="N184" s="197"/>
      <c r="O184" s="197"/>
      <c r="P184" s="197"/>
      <c r="Q184" s="197"/>
      <c r="R184" s="197"/>
      <c r="S184" s="197"/>
      <c r="T184" s="198"/>
      <c r="AT184" s="199" t="s">
        <v>130</v>
      </c>
      <c r="AU184" s="199" t="s">
        <v>81</v>
      </c>
      <c r="AV184" s="13" t="s">
        <v>81</v>
      </c>
      <c r="AW184" s="13" t="s">
        <v>132</v>
      </c>
      <c r="AX184" s="13" t="s">
        <v>71</v>
      </c>
      <c r="AY184" s="199" t="s">
        <v>120</v>
      </c>
    </row>
    <row r="185" spans="1:65" s="13" customFormat="1" ht="10">
      <c r="B185" s="188"/>
      <c r="C185" s="189"/>
      <c r="D185" s="190" t="s">
        <v>130</v>
      </c>
      <c r="E185" s="191" t="s">
        <v>19</v>
      </c>
      <c r="F185" s="192" t="s">
        <v>654</v>
      </c>
      <c r="G185" s="189"/>
      <c r="H185" s="193">
        <v>0.16900000000000001</v>
      </c>
      <c r="I185" s="194"/>
      <c r="J185" s="189"/>
      <c r="K185" s="189"/>
      <c r="L185" s="195"/>
      <c r="M185" s="196"/>
      <c r="N185" s="197"/>
      <c r="O185" s="197"/>
      <c r="P185" s="197"/>
      <c r="Q185" s="197"/>
      <c r="R185" s="197"/>
      <c r="S185" s="197"/>
      <c r="T185" s="198"/>
      <c r="AT185" s="199" t="s">
        <v>130</v>
      </c>
      <c r="AU185" s="199" t="s">
        <v>81</v>
      </c>
      <c r="AV185" s="13" t="s">
        <v>81</v>
      </c>
      <c r="AW185" s="13" t="s">
        <v>132</v>
      </c>
      <c r="AX185" s="13" t="s">
        <v>71</v>
      </c>
      <c r="AY185" s="199" t="s">
        <v>120</v>
      </c>
    </row>
    <row r="186" spans="1:65" s="13" customFormat="1" ht="10">
      <c r="B186" s="188"/>
      <c r="C186" s="189"/>
      <c r="D186" s="190" t="s">
        <v>130</v>
      </c>
      <c r="E186" s="191" t="s">
        <v>19</v>
      </c>
      <c r="F186" s="192" t="s">
        <v>655</v>
      </c>
      <c r="G186" s="189"/>
      <c r="H186" s="193">
        <v>0.5323500000000001</v>
      </c>
      <c r="I186" s="194"/>
      <c r="J186" s="189"/>
      <c r="K186" s="189"/>
      <c r="L186" s="195"/>
      <c r="M186" s="196"/>
      <c r="N186" s="197"/>
      <c r="O186" s="197"/>
      <c r="P186" s="197"/>
      <c r="Q186" s="197"/>
      <c r="R186" s="197"/>
      <c r="S186" s="197"/>
      <c r="T186" s="198"/>
      <c r="AT186" s="199" t="s">
        <v>130</v>
      </c>
      <c r="AU186" s="199" t="s">
        <v>81</v>
      </c>
      <c r="AV186" s="13" t="s">
        <v>81</v>
      </c>
      <c r="AW186" s="13" t="s">
        <v>132</v>
      </c>
      <c r="AX186" s="13" t="s">
        <v>71</v>
      </c>
      <c r="AY186" s="199" t="s">
        <v>120</v>
      </c>
    </row>
    <row r="187" spans="1:65" s="14" customFormat="1" ht="10">
      <c r="B187" s="200"/>
      <c r="C187" s="201"/>
      <c r="D187" s="190" t="s">
        <v>130</v>
      </c>
      <c r="E187" s="202" t="s">
        <v>19</v>
      </c>
      <c r="F187" s="203" t="s">
        <v>133</v>
      </c>
      <c r="G187" s="201"/>
      <c r="H187" s="204">
        <v>1.2675000000000001</v>
      </c>
      <c r="I187" s="205"/>
      <c r="J187" s="201"/>
      <c r="K187" s="201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130</v>
      </c>
      <c r="AU187" s="210" t="s">
        <v>81</v>
      </c>
      <c r="AV187" s="14" t="s">
        <v>128</v>
      </c>
      <c r="AW187" s="14" t="s">
        <v>132</v>
      </c>
      <c r="AX187" s="14" t="s">
        <v>79</v>
      </c>
      <c r="AY187" s="210" t="s">
        <v>120</v>
      </c>
    </row>
    <row r="188" spans="1:65" s="2" customFormat="1" ht="21.75" customHeight="1">
      <c r="A188" s="36"/>
      <c r="B188" s="37"/>
      <c r="C188" s="175" t="s">
        <v>281</v>
      </c>
      <c r="D188" s="175" t="s">
        <v>123</v>
      </c>
      <c r="E188" s="176" t="s">
        <v>656</v>
      </c>
      <c r="F188" s="177" t="s">
        <v>657</v>
      </c>
      <c r="G188" s="178" t="s">
        <v>404</v>
      </c>
      <c r="H188" s="179">
        <v>5.3040000000000003</v>
      </c>
      <c r="I188" s="180"/>
      <c r="J188" s="181">
        <f>ROUND(I188*H188,2)</f>
        <v>0</v>
      </c>
      <c r="K188" s="177" t="s">
        <v>536</v>
      </c>
      <c r="L188" s="41"/>
      <c r="M188" s="182" t="s">
        <v>19</v>
      </c>
      <c r="N188" s="183" t="s">
        <v>42</v>
      </c>
      <c r="O188" s="66"/>
      <c r="P188" s="184">
        <f>O188*H188</f>
        <v>0</v>
      </c>
      <c r="Q188" s="184">
        <v>1.66E-3</v>
      </c>
      <c r="R188" s="184">
        <f>Q188*H188</f>
        <v>8.8046400000000007E-3</v>
      </c>
      <c r="S188" s="184">
        <v>0</v>
      </c>
      <c r="T188" s="185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6" t="s">
        <v>128</v>
      </c>
      <c r="AT188" s="186" t="s">
        <v>123</v>
      </c>
      <c r="AU188" s="186" t="s">
        <v>81</v>
      </c>
      <c r="AY188" s="19" t="s">
        <v>120</v>
      </c>
      <c r="BE188" s="187">
        <f>IF(N188="základní",J188,0)</f>
        <v>0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19" t="s">
        <v>79</v>
      </c>
      <c r="BK188" s="187">
        <f>ROUND(I188*H188,2)</f>
        <v>0</v>
      </c>
      <c r="BL188" s="19" t="s">
        <v>128</v>
      </c>
      <c r="BM188" s="186" t="s">
        <v>658</v>
      </c>
    </row>
    <row r="189" spans="1:65" s="2" customFormat="1" ht="10">
      <c r="A189" s="36"/>
      <c r="B189" s="37"/>
      <c r="C189" s="38"/>
      <c r="D189" s="245" t="s">
        <v>538</v>
      </c>
      <c r="E189" s="38"/>
      <c r="F189" s="246" t="s">
        <v>659</v>
      </c>
      <c r="G189" s="38"/>
      <c r="H189" s="38"/>
      <c r="I189" s="247"/>
      <c r="J189" s="38"/>
      <c r="K189" s="38"/>
      <c r="L189" s="41"/>
      <c r="M189" s="248"/>
      <c r="N189" s="249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538</v>
      </c>
      <c r="AU189" s="19" t="s">
        <v>81</v>
      </c>
    </row>
    <row r="190" spans="1:65" s="15" customFormat="1" ht="10">
      <c r="B190" s="211"/>
      <c r="C190" s="212"/>
      <c r="D190" s="190" t="s">
        <v>130</v>
      </c>
      <c r="E190" s="213" t="s">
        <v>19</v>
      </c>
      <c r="F190" s="214" t="s">
        <v>660</v>
      </c>
      <c r="G190" s="212"/>
      <c r="H190" s="213" t="s">
        <v>19</v>
      </c>
      <c r="I190" s="215"/>
      <c r="J190" s="212"/>
      <c r="K190" s="212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130</v>
      </c>
      <c r="AU190" s="220" t="s">
        <v>81</v>
      </c>
      <c r="AV190" s="15" t="s">
        <v>79</v>
      </c>
      <c r="AW190" s="15" t="s">
        <v>132</v>
      </c>
      <c r="AX190" s="15" t="s">
        <v>71</v>
      </c>
      <c r="AY190" s="220" t="s">
        <v>120</v>
      </c>
    </row>
    <row r="191" spans="1:65" s="15" customFormat="1" ht="10">
      <c r="B191" s="211"/>
      <c r="C191" s="212"/>
      <c r="D191" s="190" t="s">
        <v>130</v>
      </c>
      <c r="E191" s="213" t="s">
        <v>19</v>
      </c>
      <c r="F191" s="214" t="s">
        <v>649</v>
      </c>
      <c r="G191" s="212"/>
      <c r="H191" s="213" t="s">
        <v>19</v>
      </c>
      <c r="I191" s="215"/>
      <c r="J191" s="212"/>
      <c r="K191" s="212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130</v>
      </c>
      <c r="AU191" s="220" t="s">
        <v>81</v>
      </c>
      <c r="AV191" s="15" t="s">
        <v>79</v>
      </c>
      <c r="AW191" s="15" t="s">
        <v>132</v>
      </c>
      <c r="AX191" s="15" t="s">
        <v>71</v>
      </c>
      <c r="AY191" s="220" t="s">
        <v>120</v>
      </c>
    </row>
    <row r="192" spans="1:65" s="13" customFormat="1" ht="10">
      <c r="B192" s="188"/>
      <c r="C192" s="189"/>
      <c r="D192" s="190" t="s">
        <v>130</v>
      </c>
      <c r="E192" s="191" t="s">
        <v>19</v>
      </c>
      <c r="F192" s="192" t="s">
        <v>661</v>
      </c>
      <c r="G192" s="189"/>
      <c r="H192" s="193">
        <v>0.72800000000000009</v>
      </c>
      <c r="I192" s="194"/>
      <c r="J192" s="189"/>
      <c r="K192" s="189"/>
      <c r="L192" s="195"/>
      <c r="M192" s="196"/>
      <c r="N192" s="197"/>
      <c r="O192" s="197"/>
      <c r="P192" s="197"/>
      <c r="Q192" s="197"/>
      <c r="R192" s="197"/>
      <c r="S192" s="197"/>
      <c r="T192" s="198"/>
      <c r="AT192" s="199" t="s">
        <v>130</v>
      </c>
      <c r="AU192" s="199" t="s">
        <v>81</v>
      </c>
      <c r="AV192" s="13" t="s">
        <v>81</v>
      </c>
      <c r="AW192" s="13" t="s">
        <v>132</v>
      </c>
      <c r="AX192" s="13" t="s">
        <v>71</v>
      </c>
      <c r="AY192" s="199" t="s">
        <v>120</v>
      </c>
    </row>
    <row r="193" spans="1:65" s="13" customFormat="1" ht="10">
      <c r="B193" s="188"/>
      <c r="C193" s="189"/>
      <c r="D193" s="190" t="s">
        <v>130</v>
      </c>
      <c r="E193" s="191" t="s">
        <v>19</v>
      </c>
      <c r="F193" s="192" t="s">
        <v>662</v>
      </c>
      <c r="G193" s="189"/>
      <c r="H193" s="193">
        <v>0.57200000000000006</v>
      </c>
      <c r="I193" s="194"/>
      <c r="J193" s="189"/>
      <c r="K193" s="189"/>
      <c r="L193" s="195"/>
      <c r="M193" s="196"/>
      <c r="N193" s="197"/>
      <c r="O193" s="197"/>
      <c r="P193" s="197"/>
      <c r="Q193" s="197"/>
      <c r="R193" s="197"/>
      <c r="S193" s="197"/>
      <c r="T193" s="198"/>
      <c r="AT193" s="199" t="s">
        <v>130</v>
      </c>
      <c r="AU193" s="199" t="s">
        <v>81</v>
      </c>
      <c r="AV193" s="13" t="s">
        <v>81</v>
      </c>
      <c r="AW193" s="13" t="s">
        <v>132</v>
      </c>
      <c r="AX193" s="13" t="s">
        <v>71</v>
      </c>
      <c r="AY193" s="199" t="s">
        <v>120</v>
      </c>
    </row>
    <row r="194" spans="1:65" s="13" customFormat="1" ht="10">
      <c r="B194" s="188"/>
      <c r="C194" s="189"/>
      <c r="D194" s="190" t="s">
        <v>130</v>
      </c>
      <c r="E194" s="191" t="s">
        <v>19</v>
      </c>
      <c r="F194" s="192" t="s">
        <v>663</v>
      </c>
      <c r="G194" s="189"/>
      <c r="H194" s="193">
        <v>0.26</v>
      </c>
      <c r="I194" s="194"/>
      <c r="J194" s="189"/>
      <c r="K194" s="189"/>
      <c r="L194" s="195"/>
      <c r="M194" s="196"/>
      <c r="N194" s="197"/>
      <c r="O194" s="197"/>
      <c r="P194" s="197"/>
      <c r="Q194" s="197"/>
      <c r="R194" s="197"/>
      <c r="S194" s="197"/>
      <c r="T194" s="198"/>
      <c r="AT194" s="199" t="s">
        <v>130</v>
      </c>
      <c r="AU194" s="199" t="s">
        <v>81</v>
      </c>
      <c r="AV194" s="13" t="s">
        <v>81</v>
      </c>
      <c r="AW194" s="13" t="s">
        <v>132</v>
      </c>
      <c r="AX194" s="13" t="s">
        <v>71</v>
      </c>
      <c r="AY194" s="199" t="s">
        <v>120</v>
      </c>
    </row>
    <row r="195" spans="1:65" s="13" customFormat="1" ht="10">
      <c r="B195" s="188"/>
      <c r="C195" s="189"/>
      <c r="D195" s="190" t="s">
        <v>130</v>
      </c>
      <c r="E195" s="191" t="s">
        <v>19</v>
      </c>
      <c r="F195" s="192" t="s">
        <v>664</v>
      </c>
      <c r="G195" s="189"/>
      <c r="H195" s="193">
        <v>0.26</v>
      </c>
      <c r="I195" s="194"/>
      <c r="J195" s="189"/>
      <c r="K195" s="189"/>
      <c r="L195" s="195"/>
      <c r="M195" s="196"/>
      <c r="N195" s="197"/>
      <c r="O195" s="197"/>
      <c r="P195" s="197"/>
      <c r="Q195" s="197"/>
      <c r="R195" s="197"/>
      <c r="S195" s="197"/>
      <c r="T195" s="198"/>
      <c r="AT195" s="199" t="s">
        <v>130</v>
      </c>
      <c r="AU195" s="199" t="s">
        <v>81</v>
      </c>
      <c r="AV195" s="13" t="s">
        <v>81</v>
      </c>
      <c r="AW195" s="13" t="s">
        <v>132</v>
      </c>
      <c r="AX195" s="13" t="s">
        <v>71</v>
      </c>
      <c r="AY195" s="199" t="s">
        <v>120</v>
      </c>
    </row>
    <row r="196" spans="1:65" s="13" customFormat="1" ht="10">
      <c r="B196" s="188"/>
      <c r="C196" s="189"/>
      <c r="D196" s="190" t="s">
        <v>130</v>
      </c>
      <c r="E196" s="191" t="s">
        <v>19</v>
      </c>
      <c r="F196" s="192" t="s">
        <v>665</v>
      </c>
      <c r="G196" s="189"/>
      <c r="H196" s="193">
        <v>0.624</v>
      </c>
      <c r="I196" s="194"/>
      <c r="J196" s="189"/>
      <c r="K196" s="189"/>
      <c r="L196" s="195"/>
      <c r="M196" s="196"/>
      <c r="N196" s="197"/>
      <c r="O196" s="197"/>
      <c r="P196" s="197"/>
      <c r="Q196" s="197"/>
      <c r="R196" s="197"/>
      <c r="S196" s="197"/>
      <c r="T196" s="198"/>
      <c r="AT196" s="199" t="s">
        <v>130</v>
      </c>
      <c r="AU196" s="199" t="s">
        <v>81</v>
      </c>
      <c r="AV196" s="13" t="s">
        <v>81</v>
      </c>
      <c r="AW196" s="13" t="s">
        <v>132</v>
      </c>
      <c r="AX196" s="13" t="s">
        <v>71</v>
      </c>
      <c r="AY196" s="199" t="s">
        <v>120</v>
      </c>
    </row>
    <row r="197" spans="1:65" s="13" customFormat="1" ht="10">
      <c r="B197" s="188"/>
      <c r="C197" s="189"/>
      <c r="D197" s="190" t="s">
        <v>130</v>
      </c>
      <c r="E197" s="191" t="s">
        <v>19</v>
      </c>
      <c r="F197" s="192" t="s">
        <v>666</v>
      </c>
      <c r="G197" s="189"/>
      <c r="H197" s="193">
        <v>2.8600000000000003</v>
      </c>
      <c r="I197" s="194"/>
      <c r="J197" s="189"/>
      <c r="K197" s="189"/>
      <c r="L197" s="195"/>
      <c r="M197" s="196"/>
      <c r="N197" s="197"/>
      <c r="O197" s="197"/>
      <c r="P197" s="197"/>
      <c r="Q197" s="197"/>
      <c r="R197" s="197"/>
      <c r="S197" s="197"/>
      <c r="T197" s="198"/>
      <c r="AT197" s="199" t="s">
        <v>130</v>
      </c>
      <c r="AU197" s="199" t="s">
        <v>81</v>
      </c>
      <c r="AV197" s="13" t="s">
        <v>81</v>
      </c>
      <c r="AW197" s="13" t="s">
        <v>132</v>
      </c>
      <c r="AX197" s="13" t="s">
        <v>71</v>
      </c>
      <c r="AY197" s="199" t="s">
        <v>120</v>
      </c>
    </row>
    <row r="198" spans="1:65" s="14" customFormat="1" ht="10">
      <c r="B198" s="200"/>
      <c r="C198" s="201"/>
      <c r="D198" s="190" t="s">
        <v>130</v>
      </c>
      <c r="E198" s="202" t="s">
        <v>19</v>
      </c>
      <c r="F198" s="203" t="s">
        <v>133</v>
      </c>
      <c r="G198" s="201"/>
      <c r="H198" s="204">
        <v>5.3040000000000003</v>
      </c>
      <c r="I198" s="205"/>
      <c r="J198" s="201"/>
      <c r="K198" s="201"/>
      <c r="L198" s="206"/>
      <c r="M198" s="207"/>
      <c r="N198" s="208"/>
      <c r="O198" s="208"/>
      <c r="P198" s="208"/>
      <c r="Q198" s="208"/>
      <c r="R198" s="208"/>
      <c r="S198" s="208"/>
      <c r="T198" s="209"/>
      <c r="AT198" s="210" t="s">
        <v>130</v>
      </c>
      <c r="AU198" s="210" t="s">
        <v>81</v>
      </c>
      <c r="AV198" s="14" t="s">
        <v>128</v>
      </c>
      <c r="AW198" s="14" t="s">
        <v>132</v>
      </c>
      <c r="AX198" s="14" t="s">
        <v>79</v>
      </c>
      <c r="AY198" s="210" t="s">
        <v>120</v>
      </c>
    </row>
    <row r="199" spans="1:65" s="2" customFormat="1" ht="16.5" customHeight="1">
      <c r="A199" s="36"/>
      <c r="B199" s="37"/>
      <c r="C199" s="175" t="s">
        <v>287</v>
      </c>
      <c r="D199" s="175" t="s">
        <v>123</v>
      </c>
      <c r="E199" s="176" t="s">
        <v>667</v>
      </c>
      <c r="F199" s="177" t="s">
        <v>668</v>
      </c>
      <c r="G199" s="178" t="s">
        <v>404</v>
      </c>
      <c r="H199" s="179">
        <v>5.3040000000000003</v>
      </c>
      <c r="I199" s="180"/>
      <c r="J199" s="181">
        <f>ROUND(I199*H199,2)</f>
        <v>0</v>
      </c>
      <c r="K199" s="177" t="s">
        <v>536</v>
      </c>
      <c r="L199" s="41"/>
      <c r="M199" s="182" t="s">
        <v>19</v>
      </c>
      <c r="N199" s="183" t="s">
        <v>42</v>
      </c>
      <c r="O199" s="66"/>
      <c r="P199" s="184">
        <f>O199*H199</f>
        <v>0</v>
      </c>
      <c r="Q199" s="184">
        <v>4.0000000000000003E-5</v>
      </c>
      <c r="R199" s="184">
        <f>Q199*H199</f>
        <v>2.1216000000000003E-4</v>
      </c>
      <c r="S199" s="184">
        <v>0</v>
      </c>
      <c r="T199" s="185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6" t="s">
        <v>128</v>
      </c>
      <c r="AT199" s="186" t="s">
        <v>123</v>
      </c>
      <c r="AU199" s="186" t="s">
        <v>81</v>
      </c>
      <c r="AY199" s="19" t="s">
        <v>120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9" t="s">
        <v>79</v>
      </c>
      <c r="BK199" s="187">
        <f>ROUND(I199*H199,2)</f>
        <v>0</v>
      </c>
      <c r="BL199" s="19" t="s">
        <v>128</v>
      </c>
      <c r="BM199" s="186" t="s">
        <v>669</v>
      </c>
    </row>
    <row r="200" spans="1:65" s="2" customFormat="1" ht="10">
      <c r="A200" s="36"/>
      <c r="B200" s="37"/>
      <c r="C200" s="38"/>
      <c r="D200" s="245" t="s">
        <v>538</v>
      </c>
      <c r="E200" s="38"/>
      <c r="F200" s="246" t="s">
        <v>670</v>
      </c>
      <c r="G200" s="38"/>
      <c r="H200" s="38"/>
      <c r="I200" s="247"/>
      <c r="J200" s="38"/>
      <c r="K200" s="38"/>
      <c r="L200" s="41"/>
      <c r="M200" s="248"/>
      <c r="N200" s="249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538</v>
      </c>
      <c r="AU200" s="19" t="s">
        <v>81</v>
      </c>
    </row>
    <row r="201" spans="1:65" s="13" customFormat="1" ht="10">
      <c r="B201" s="188"/>
      <c r="C201" s="189"/>
      <c r="D201" s="190" t="s">
        <v>130</v>
      </c>
      <c r="E201" s="191" t="s">
        <v>19</v>
      </c>
      <c r="F201" s="192" t="s">
        <v>671</v>
      </c>
      <c r="G201" s="189"/>
      <c r="H201" s="193">
        <v>5.3040000000000003</v>
      </c>
      <c r="I201" s="194"/>
      <c r="J201" s="189"/>
      <c r="K201" s="189"/>
      <c r="L201" s="195"/>
      <c r="M201" s="196"/>
      <c r="N201" s="197"/>
      <c r="O201" s="197"/>
      <c r="P201" s="197"/>
      <c r="Q201" s="197"/>
      <c r="R201" s="197"/>
      <c r="S201" s="197"/>
      <c r="T201" s="198"/>
      <c r="AT201" s="199" t="s">
        <v>130</v>
      </c>
      <c r="AU201" s="199" t="s">
        <v>81</v>
      </c>
      <c r="AV201" s="13" t="s">
        <v>81</v>
      </c>
      <c r="AW201" s="13" t="s">
        <v>132</v>
      </c>
      <c r="AX201" s="13" t="s">
        <v>79</v>
      </c>
      <c r="AY201" s="199" t="s">
        <v>120</v>
      </c>
    </row>
    <row r="202" spans="1:65" s="2" customFormat="1" ht="16.5" customHeight="1">
      <c r="A202" s="36"/>
      <c r="B202" s="37"/>
      <c r="C202" s="175" t="s">
        <v>293</v>
      </c>
      <c r="D202" s="175" t="s">
        <v>123</v>
      </c>
      <c r="E202" s="176" t="s">
        <v>672</v>
      </c>
      <c r="F202" s="177" t="s">
        <v>673</v>
      </c>
      <c r="G202" s="178" t="s">
        <v>404</v>
      </c>
      <c r="H202" s="179">
        <v>79.049000000000007</v>
      </c>
      <c r="I202" s="180"/>
      <c r="J202" s="181">
        <f>ROUND(I202*H202,2)</f>
        <v>0</v>
      </c>
      <c r="K202" s="177" t="s">
        <v>536</v>
      </c>
      <c r="L202" s="41"/>
      <c r="M202" s="182" t="s">
        <v>19</v>
      </c>
      <c r="N202" s="183" t="s">
        <v>42</v>
      </c>
      <c r="O202" s="66"/>
      <c r="P202" s="184">
        <f>O202*H202</f>
        <v>0</v>
      </c>
      <c r="Q202" s="184">
        <v>1.1800000000000001E-3</v>
      </c>
      <c r="R202" s="184">
        <f>Q202*H202</f>
        <v>9.3277820000000011E-2</v>
      </c>
      <c r="S202" s="184">
        <v>0</v>
      </c>
      <c r="T202" s="185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6" t="s">
        <v>128</v>
      </c>
      <c r="AT202" s="186" t="s">
        <v>123</v>
      </c>
      <c r="AU202" s="186" t="s">
        <v>81</v>
      </c>
      <c r="AY202" s="19" t="s">
        <v>120</v>
      </c>
      <c r="BE202" s="187">
        <f>IF(N202="základní",J202,0)</f>
        <v>0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19" t="s">
        <v>79</v>
      </c>
      <c r="BK202" s="187">
        <f>ROUND(I202*H202,2)</f>
        <v>0</v>
      </c>
      <c r="BL202" s="19" t="s">
        <v>128</v>
      </c>
      <c r="BM202" s="186" t="s">
        <v>674</v>
      </c>
    </row>
    <row r="203" spans="1:65" s="2" customFormat="1" ht="10">
      <c r="A203" s="36"/>
      <c r="B203" s="37"/>
      <c r="C203" s="38"/>
      <c r="D203" s="245" t="s">
        <v>538</v>
      </c>
      <c r="E203" s="38"/>
      <c r="F203" s="246" t="s">
        <v>675</v>
      </c>
      <c r="G203" s="38"/>
      <c r="H203" s="38"/>
      <c r="I203" s="247"/>
      <c r="J203" s="38"/>
      <c r="K203" s="38"/>
      <c r="L203" s="41"/>
      <c r="M203" s="248"/>
      <c r="N203" s="249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538</v>
      </c>
      <c r="AU203" s="19" t="s">
        <v>81</v>
      </c>
    </row>
    <row r="204" spans="1:65" s="15" customFormat="1" ht="10">
      <c r="B204" s="211"/>
      <c r="C204" s="212"/>
      <c r="D204" s="190" t="s">
        <v>130</v>
      </c>
      <c r="E204" s="213" t="s">
        <v>19</v>
      </c>
      <c r="F204" s="214" t="s">
        <v>676</v>
      </c>
      <c r="G204" s="212"/>
      <c r="H204" s="213" t="s">
        <v>19</v>
      </c>
      <c r="I204" s="215"/>
      <c r="J204" s="212"/>
      <c r="K204" s="212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130</v>
      </c>
      <c r="AU204" s="220" t="s">
        <v>81</v>
      </c>
      <c r="AV204" s="15" t="s">
        <v>79</v>
      </c>
      <c r="AW204" s="15" t="s">
        <v>132</v>
      </c>
      <c r="AX204" s="15" t="s">
        <v>71</v>
      </c>
      <c r="AY204" s="220" t="s">
        <v>120</v>
      </c>
    </row>
    <row r="205" spans="1:65" s="13" customFormat="1" ht="30">
      <c r="B205" s="188"/>
      <c r="C205" s="189"/>
      <c r="D205" s="190" t="s">
        <v>130</v>
      </c>
      <c r="E205" s="191" t="s">
        <v>19</v>
      </c>
      <c r="F205" s="192" t="s">
        <v>677</v>
      </c>
      <c r="G205" s="189"/>
      <c r="H205" s="193">
        <v>22.457000000000001</v>
      </c>
      <c r="I205" s="194"/>
      <c r="J205" s="189"/>
      <c r="K205" s="189"/>
      <c r="L205" s="195"/>
      <c r="M205" s="196"/>
      <c r="N205" s="197"/>
      <c r="O205" s="197"/>
      <c r="P205" s="197"/>
      <c r="Q205" s="197"/>
      <c r="R205" s="197"/>
      <c r="S205" s="197"/>
      <c r="T205" s="198"/>
      <c r="AT205" s="199" t="s">
        <v>130</v>
      </c>
      <c r="AU205" s="199" t="s">
        <v>81</v>
      </c>
      <c r="AV205" s="13" t="s">
        <v>81</v>
      </c>
      <c r="AW205" s="13" t="s">
        <v>132</v>
      </c>
      <c r="AX205" s="13" t="s">
        <v>71</v>
      </c>
      <c r="AY205" s="199" t="s">
        <v>120</v>
      </c>
    </row>
    <row r="206" spans="1:65" s="13" customFormat="1" ht="30">
      <c r="B206" s="188"/>
      <c r="C206" s="189"/>
      <c r="D206" s="190" t="s">
        <v>130</v>
      </c>
      <c r="E206" s="191" t="s">
        <v>19</v>
      </c>
      <c r="F206" s="192" t="s">
        <v>678</v>
      </c>
      <c r="G206" s="189"/>
      <c r="H206" s="193">
        <v>21.917000000000002</v>
      </c>
      <c r="I206" s="194"/>
      <c r="J206" s="189"/>
      <c r="K206" s="189"/>
      <c r="L206" s="195"/>
      <c r="M206" s="196"/>
      <c r="N206" s="197"/>
      <c r="O206" s="197"/>
      <c r="P206" s="197"/>
      <c r="Q206" s="197"/>
      <c r="R206" s="197"/>
      <c r="S206" s="197"/>
      <c r="T206" s="198"/>
      <c r="AT206" s="199" t="s">
        <v>130</v>
      </c>
      <c r="AU206" s="199" t="s">
        <v>81</v>
      </c>
      <c r="AV206" s="13" t="s">
        <v>81</v>
      </c>
      <c r="AW206" s="13" t="s">
        <v>132</v>
      </c>
      <c r="AX206" s="13" t="s">
        <v>71</v>
      </c>
      <c r="AY206" s="199" t="s">
        <v>120</v>
      </c>
    </row>
    <row r="207" spans="1:65" s="13" customFormat="1" ht="30">
      <c r="B207" s="188"/>
      <c r="C207" s="189"/>
      <c r="D207" s="190" t="s">
        <v>130</v>
      </c>
      <c r="E207" s="191" t="s">
        <v>19</v>
      </c>
      <c r="F207" s="192" t="s">
        <v>679</v>
      </c>
      <c r="G207" s="189"/>
      <c r="H207" s="193">
        <v>17.337499999999999</v>
      </c>
      <c r="I207" s="194"/>
      <c r="J207" s="189"/>
      <c r="K207" s="189"/>
      <c r="L207" s="195"/>
      <c r="M207" s="196"/>
      <c r="N207" s="197"/>
      <c r="O207" s="197"/>
      <c r="P207" s="197"/>
      <c r="Q207" s="197"/>
      <c r="R207" s="197"/>
      <c r="S207" s="197"/>
      <c r="T207" s="198"/>
      <c r="AT207" s="199" t="s">
        <v>130</v>
      </c>
      <c r="AU207" s="199" t="s">
        <v>81</v>
      </c>
      <c r="AV207" s="13" t="s">
        <v>81</v>
      </c>
      <c r="AW207" s="13" t="s">
        <v>132</v>
      </c>
      <c r="AX207" s="13" t="s">
        <v>71</v>
      </c>
      <c r="AY207" s="199" t="s">
        <v>120</v>
      </c>
    </row>
    <row r="208" spans="1:65" s="13" customFormat="1" ht="30">
      <c r="B208" s="188"/>
      <c r="C208" s="189"/>
      <c r="D208" s="190" t="s">
        <v>130</v>
      </c>
      <c r="E208" s="191" t="s">
        <v>19</v>
      </c>
      <c r="F208" s="192" t="s">
        <v>680</v>
      </c>
      <c r="G208" s="189"/>
      <c r="H208" s="193">
        <v>17.337499999999999</v>
      </c>
      <c r="I208" s="194"/>
      <c r="J208" s="189"/>
      <c r="K208" s="189"/>
      <c r="L208" s="195"/>
      <c r="M208" s="196"/>
      <c r="N208" s="197"/>
      <c r="O208" s="197"/>
      <c r="P208" s="197"/>
      <c r="Q208" s="197"/>
      <c r="R208" s="197"/>
      <c r="S208" s="197"/>
      <c r="T208" s="198"/>
      <c r="AT208" s="199" t="s">
        <v>130</v>
      </c>
      <c r="AU208" s="199" t="s">
        <v>81</v>
      </c>
      <c r="AV208" s="13" t="s">
        <v>81</v>
      </c>
      <c r="AW208" s="13" t="s">
        <v>132</v>
      </c>
      <c r="AX208" s="13" t="s">
        <v>71</v>
      </c>
      <c r="AY208" s="199" t="s">
        <v>120</v>
      </c>
    </row>
    <row r="209" spans="1:65" s="14" customFormat="1" ht="10">
      <c r="B209" s="200"/>
      <c r="C209" s="201"/>
      <c r="D209" s="190" t="s">
        <v>130</v>
      </c>
      <c r="E209" s="202" t="s">
        <v>19</v>
      </c>
      <c r="F209" s="203" t="s">
        <v>133</v>
      </c>
      <c r="G209" s="201"/>
      <c r="H209" s="204">
        <v>79.049000000000007</v>
      </c>
      <c r="I209" s="205"/>
      <c r="J209" s="201"/>
      <c r="K209" s="201"/>
      <c r="L209" s="206"/>
      <c r="M209" s="207"/>
      <c r="N209" s="208"/>
      <c r="O209" s="208"/>
      <c r="P209" s="208"/>
      <c r="Q209" s="208"/>
      <c r="R209" s="208"/>
      <c r="S209" s="208"/>
      <c r="T209" s="209"/>
      <c r="AT209" s="210" t="s">
        <v>130</v>
      </c>
      <c r="AU209" s="210" t="s">
        <v>81</v>
      </c>
      <c r="AV209" s="14" t="s">
        <v>128</v>
      </c>
      <c r="AW209" s="14" t="s">
        <v>132</v>
      </c>
      <c r="AX209" s="14" t="s">
        <v>79</v>
      </c>
      <c r="AY209" s="210" t="s">
        <v>120</v>
      </c>
    </row>
    <row r="210" spans="1:65" s="2" customFormat="1" ht="16.5" customHeight="1">
      <c r="A210" s="36"/>
      <c r="B210" s="37"/>
      <c r="C210" s="175" t="s">
        <v>298</v>
      </c>
      <c r="D210" s="175" t="s">
        <v>123</v>
      </c>
      <c r="E210" s="176" t="s">
        <v>681</v>
      </c>
      <c r="F210" s="177" t="s">
        <v>682</v>
      </c>
      <c r="G210" s="178" t="s">
        <v>404</v>
      </c>
      <c r="H210" s="179">
        <v>79.049000000000007</v>
      </c>
      <c r="I210" s="180"/>
      <c r="J210" s="181">
        <f>ROUND(I210*H210,2)</f>
        <v>0</v>
      </c>
      <c r="K210" s="177" t="s">
        <v>536</v>
      </c>
      <c r="L210" s="41"/>
      <c r="M210" s="182" t="s">
        <v>19</v>
      </c>
      <c r="N210" s="183" t="s">
        <v>42</v>
      </c>
      <c r="O210" s="66"/>
      <c r="P210" s="184">
        <f>O210*H210</f>
        <v>0</v>
      </c>
      <c r="Q210" s="184">
        <v>4.0000000000000003E-5</v>
      </c>
      <c r="R210" s="184">
        <f>Q210*H210</f>
        <v>3.1619600000000006E-3</v>
      </c>
      <c r="S210" s="184">
        <v>0</v>
      </c>
      <c r="T210" s="185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6" t="s">
        <v>128</v>
      </c>
      <c r="AT210" s="186" t="s">
        <v>123</v>
      </c>
      <c r="AU210" s="186" t="s">
        <v>81</v>
      </c>
      <c r="AY210" s="19" t="s">
        <v>120</v>
      </c>
      <c r="BE210" s="187">
        <f>IF(N210="základní",J210,0)</f>
        <v>0</v>
      </c>
      <c r="BF210" s="187">
        <f>IF(N210="snížená",J210,0)</f>
        <v>0</v>
      </c>
      <c r="BG210" s="187">
        <f>IF(N210="zákl. přenesená",J210,0)</f>
        <v>0</v>
      </c>
      <c r="BH210" s="187">
        <f>IF(N210="sníž. přenesená",J210,0)</f>
        <v>0</v>
      </c>
      <c r="BI210" s="187">
        <f>IF(N210="nulová",J210,0)</f>
        <v>0</v>
      </c>
      <c r="BJ210" s="19" t="s">
        <v>79</v>
      </c>
      <c r="BK210" s="187">
        <f>ROUND(I210*H210,2)</f>
        <v>0</v>
      </c>
      <c r="BL210" s="19" t="s">
        <v>128</v>
      </c>
      <c r="BM210" s="186" t="s">
        <v>683</v>
      </c>
    </row>
    <row r="211" spans="1:65" s="2" customFormat="1" ht="10">
      <c r="A211" s="36"/>
      <c r="B211" s="37"/>
      <c r="C211" s="38"/>
      <c r="D211" s="245" t="s">
        <v>538</v>
      </c>
      <c r="E211" s="38"/>
      <c r="F211" s="246" t="s">
        <v>684</v>
      </c>
      <c r="G211" s="38"/>
      <c r="H211" s="38"/>
      <c r="I211" s="247"/>
      <c r="J211" s="38"/>
      <c r="K211" s="38"/>
      <c r="L211" s="41"/>
      <c r="M211" s="248"/>
      <c r="N211" s="249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538</v>
      </c>
      <c r="AU211" s="19" t="s">
        <v>81</v>
      </c>
    </row>
    <row r="212" spans="1:65" s="13" customFormat="1" ht="10">
      <c r="B212" s="188"/>
      <c r="C212" s="189"/>
      <c r="D212" s="190" t="s">
        <v>130</v>
      </c>
      <c r="E212" s="191" t="s">
        <v>19</v>
      </c>
      <c r="F212" s="192" t="s">
        <v>685</v>
      </c>
      <c r="G212" s="189"/>
      <c r="H212" s="193">
        <v>79.049000000000007</v>
      </c>
      <c r="I212" s="194"/>
      <c r="J212" s="189"/>
      <c r="K212" s="189"/>
      <c r="L212" s="195"/>
      <c r="M212" s="196"/>
      <c r="N212" s="197"/>
      <c r="O212" s="197"/>
      <c r="P212" s="197"/>
      <c r="Q212" s="197"/>
      <c r="R212" s="197"/>
      <c r="S212" s="197"/>
      <c r="T212" s="198"/>
      <c r="AT212" s="199" t="s">
        <v>130</v>
      </c>
      <c r="AU212" s="199" t="s">
        <v>81</v>
      </c>
      <c r="AV212" s="13" t="s">
        <v>81</v>
      </c>
      <c r="AW212" s="13" t="s">
        <v>132</v>
      </c>
      <c r="AX212" s="13" t="s">
        <v>79</v>
      </c>
      <c r="AY212" s="199" t="s">
        <v>120</v>
      </c>
    </row>
    <row r="213" spans="1:65" s="2" customFormat="1" ht="24.15" customHeight="1">
      <c r="A213" s="36"/>
      <c r="B213" s="37"/>
      <c r="C213" s="175" t="s">
        <v>307</v>
      </c>
      <c r="D213" s="175" t="s">
        <v>123</v>
      </c>
      <c r="E213" s="176" t="s">
        <v>686</v>
      </c>
      <c r="F213" s="177" t="s">
        <v>687</v>
      </c>
      <c r="G213" s="178" t="s">
        <v>189</v>
      </c>
      <c r="H213" s="179">
        <v>2.4449999999999998</v>
      </c>
      <c r="I213" s="180"/>
      <c r="J213" s="181">
        <f>ROUND(I213*H213,2)</f>
        <v>0</v>
      </c>
      <c r="K213" s="177" t="s">
        <v>536</v>
      </c>
      <c r="L213" s="41"/>
      <c r="M213" s="182" t="s">
        <v>19</v>
      </c>
      <c r="N213" s="183" t="s">
        <v>42</v>
      </c>
      <c r="O213" s="66"/>
      <c r="P213" s="184">
        <f>O213*H213</f>
        <v>0</v>
      </c>
      <c r="Q213" s="184">
        <v>1.07653</v>
      </c>
      <c r="R213" s="184">
        <f>Q213*H213</f>
        <v>2.6321158499999999</v>
      </c>
      <c r="S213" s="184">
        <v>0</v>
      </c>
      <c r="T213" s="185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6" t="s">
        <v>128</v>
      </c>
      <c r="AT213" s="186" t="s">
        <v>123</v>
      </c>
      <c r="AU213" s="186" t="s">
        <v>81</v>
      </c>
      <c r="AY213" s="19" t="s">
        <v>120</v>
      </c>
      <c r="BE213" s="187">
        <f>IF(N213="základní",J213,0)</f>
        <v>0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19" t="s">
        <v>79</v>
      </c>
      <c r="BK213" s="187">
        <f>ROUND(I213*H213,2)</f>
        <v>0</v>
      </c>
      <c r="BL213" s="19" t="s">
        <v>128</v>
      </c>
      <c r="BM213" s="186" t="s">
        <v>688</v>
      </c>
    </row>
    <row r="214" spans="1:65" s="2" customFormat="1" ht="10">
      <c r="A214" s="36"/>
      <c r="B214" s="37"/>
      <c r="C214" s="38"/>
      <c r="D214" s="245" t="s">
        <v>538</v>
      </c>
      <c r="E214" s="38"/>
      <c r="F214" s="246" t="s">
        <v>689</v>
      </c>
      <c r="G214" s="38"/>
      <c r="H214" s="38"/>
      <c r="I214" s="247"/>
      <c r="J214" s="38"/>
      <c r="K214" s="38"/>
      <c r="L214" s="41"/>
      <c r="M214" s="248"/>
      <c r="N214" s="249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538</v>
      </c>
      <c r="AU214" s="19" t="s">
        <v>81</v>
      </c>
    </row>
    <row r="215" spans="1:65" s="13" customFormat="1" ht="10">
      <c r="B215" s="188"/>
      <c r="C215" s="189"/>
      <c r="D215" s="190" t="s">
        <v>130</v>
      </c>
      <c r="E215" s="191" t="s">
        <v>19</v>
      </c>
      <c r="F215" s="192" t="s">
        <v>690</v>
      </c>
      <c r="G215" s="189"/>
      <c r="H215" s="193">
        <v>2.4449999999999998</v>
      </c>
      <c r="I215" s="194"/>
      <c r="J215" s="189"/>
      <c r="K215" s="189"/>
      <c r="L215" s="195"/>
      <c r="M215" s="196"/>
      <c r="N215" s="197"/>
      <c r="O215" s="197"/>
      <c r="P215" s="197"/>
      <c r="Q215" s="197"/>
      <c r="R215" s="197"/>
      <c r="S215" s="197"/>
      <c r="T215" s="198"/>
      <c r="AT215" s="199" t="s">
        <v>130</v>
      </c>
      <c r="AU215" s="199" t="s">
        <v>81</v>
      </c>
      <c r="AV215" s="13" t="s">
        <v>81</v>
      </c>
      <c r="AW215" s="13" t="s">
        <v>132</v>
      </c>
      <c r="AX215" s="13" t="s">
        <v>71</v>
      </c>
      <c r="AY215" s="199" t="s">
        <v>120</v>
      </c>
    </row>
    <row r="216" spans="1:65" s="14" customFormat="1" ht="10">
      <c r="B216" s="200"/>
      <c r="C216" s="201"/>
      <c r="D216" s="190" t="s">
        <v>130</v>
      </c>
      <c r="E216" s="202" t="s">
        <v>19</v>
      </c>
      <c r="F216" s="203" t="s">
        <v>133</v>
      </c>
      <c r="G216" s="201"/>
      <c r="H216" s="204">
        <v>2.4449999999999998</v>
      </c>
      <c r="I216" s="205"/>
      <c r="J216" s="201"/>
      <c r="K216" s="201"/>
      <c r="L216" s="206"/>
      <c r="M216" s="207"/>
      <c r="N216" s="208"/>
      <c r="O216" s="208"/>
      <c r="P216" s="208"/>
      <c r="Q216" s="208"/>
      <c r="R216" s="208"/>
      <c r="S216" s="208"/>
      <c r="T216" s="209"/>
      <c r="AT216" s="210" t="s">
        <v>130</v>
      </c>
      <c r="AU216" s="210" t="s">
        <v>81</v>
      </c>
      <c r="AV216" s="14" t="s">
        <v>128</v>
      </c>
      <c r="AW216" s="14" t="s">
        <v>132</v>
      </c>
      <c r="AX216" s="14" t="s">
        <v>79</v>
      </c>
      <c r="AY216" s="210" t="s">
        <v>120</v>
      </c>
    </row>
    <row r="217" spans="1:65" s="2" customFormat="1" ht="24.15" customHeight="1">
      <c r="A217" s="36"/>
      <c r="B217" s="37"/>
      <c r="C217" s="175" t="s">
        <v>311</v>
      </c>
      <c r="D217" s="175" t="s">
        <v>123</v>
      </c>
      <c r="E217" s="176" t="s">
        <v>691</v>
      </c>
      <c r="F217" s="177" t="s">
        <v>692</v>
      </c>
      <c r="G217" s="178" t="s">
        <v>189</v>
      </c>
      <c r="H217" s="179">
        <v>0.626</v>
      </c>
      <c r="I217" s="180"/>
      <c r="J217" s="181">
        <f>ROUND(I217*H217,2)</f>
        <v>0</v>
      </c>
      <c r="K217" s="177" t="s">
        <v>536</v>
      </c>
      <c r="L217" s="41"/>
      <c r="M217" s="182" t="s">
        <v>19</v>
      </c>
      <c r="N217" s="183" t="s">
        <v>42</v>
      </c>
      <c r="O217" s="66"/>
      <c r="P217" s="184">
        <f>O217*H217</f>
        <v>0</v>
      </c>
      <c r="Q217" s="184">
        <v>1.04853</v>
      </c>
      <c r="R217" s="184">
        <f>Q217*H217</f>
        <v>0.65637977999999997</v>
      </c>
      <c r="S217" s="184">
        <v>0</v>
      </c>
      <c r="T217" s="185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6" t="s">
        <v>128</v>
      </c>
      <c r="AT217" s="186" t="s">
        <v>123</v>
      </c>
      <c r="AU217" s="186" t="s">
        <v>81</v>
      </c>
      <c r="AY217" s="19" t="s">
        <v>120</v>
      </c>
      <c r="BE217" s="187">
        <f>IF(N217="základní",J217,0)</f>
        <v>0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19" t="s">
        <v>79</v>
      </c>
      <c r="BK217" s="187">
        <f>ROUND(I217*H217,2)</f>
        <v>0</v>
      </c>
      <c r="BL217" s="19" t="s">
        <v>128</v>
      </c>
      <c r="BM217" s="186" t="s">
        <v>693</v>
      </c>
    </row>
    <row r="218" spans="1:65" s="2" customFormat="1" ht="10">
      <c r="A218" s="36"/>
      <c r="B218" s="37"/>
      <c r="C218" s="38"/>
      <c r="D218" s="245" t="s">
        <v>538</v>
      </c>
      <c r="E218" s="38"/>
      <c r="F218" s="246" t="s">
        <v>694</v>
      </c>
      <c r="G218" s="38"/>
      <c r="H218" s="38"/>
      <c r="I218" s="247"/>
      <c r="J218" s="38"/>
      <c r="K218" s="38"/>
      <c r="L218" s="41"/>
      <c r="M218" s="248"/>
      <c r="N218" s="249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538</v>
      </c>
      <c r="AU218" s="19" t="s">
        <v>81</v>
      </c>
    </row>
    <row r="219" spans="1:65" s="13" customFormat="1" ht="10">
      <c r="B219" s="188"/>
      <c r="C219" s="189"/>
      <c r="D219" s="190" t="s">
        <v>130</v>
      </c>
      <c r="E219" s="191" t="s">
        <v>19</v>
      </c>
      <c r="F219" s="192" t="s">
        <v>695</v>
      </c>
      <c r="G219" s="189"/>
      <c r="H219" s="193">
        <v>0.62570999999999999</v>
      </c>
      <c r="I219" s="194"/>
      <c r="J219" s="189"/>
      <c r="K219" s="189"/>
      <c r="L219" s="195"/>
      <c r="M219" s="196"/>
      <c r="N219" s="197"/>
      <c r="O219" s="197"/>
      <c r="P219" s="197"/>
      <c r="Q219" s="197"/>
      <c r="R219" s="197"/>
      <c r="S219" s="197"/>
      <c r="T219" s="198"/>
      <c r="AT219" s="199" t="s">
        <v>130</v>
      </c>
      <c r="AU219" s="199" t="s">
        <v>81</v>
      </c>
      <c r="AV219" s="13" t="s">
        <v>81</v>
      </c>
      <c r="AW219" s="13" t="s">
        <v>132</v>
      </c>
      <c r="AX219" s="13" t="s">
        <v>79</v>
      </c>
      <c r="AY219" s="199" t="s">
        <v>120</v>
      </c>
    </row>
    <row r="220" spans="1:65" s="2" customFormat="1" ht="16.5" customHeight="1">
      <c r="A220" s="36"/>
      <c r="B220" s="37"/>
      <c r="C220" s="175" t="s">
        <v>316</v>
      </c>
      <c r="D220" s="175" t="s">
        <v>123</v>
      </c>
      <c r="E220" s="176" t="s">
        <v>696</v>
      </c>
      <c r="F220" s="177" t="s">
        <v>697</v>
      </c>
      <c r="G220" s="178" t="s">
        <v>136</v>
      </c>
      <c r="H220" s="179">
        <v>4.4260000000000002</v>
      </c>
      <c r="I220" s="180"/>
      <c r="J220" s="181">
        <f>ROUND(I220*H220,2)</f>
        <v>0</v>
      </c>
      <c r="K220" s="177" t="s">
        <v>19</v>
      </c>
      <c r="L220" s="41"/>
      <c r="M220" s="182" t="s">
        <v>19</v>
      </c>
      <c r="N220" s="183" t="s">
        <v>42</v>
      </c>
      <c r="O220" s="66"/>
      <c r="P220" s="184">
        <f>O220*H220</f>
        <v>0</v>
      </c>
      <c r="Q220" s="184">
        <v>0</v>
      </c>
      <c r="R220" s="184">
        <f>Q220*H220</f>
        <v>0</v>
      </c>
      <c r="S220" s="184">
        <v>0</v>
      </c>
      <c r="T220" s="185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6" t="s">
        <v>128</v>
      </c>
      <c r="AT220" s="186" t="s">
        <v>123</v>
      </c>
      <c r="AU220" s="186" t="s">
        <v>81</v>
      </c>
      <c r="AY220" s="19" t="s">
        <v>120</v>
      </c>
      <c r="BE220" s="187">
        <f>IF(N220="základní",J220,0)</f>
        <v>0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19" t="s">
        <v>79</v>
      </c>
      <c r="BK220" s="187">
        <f>ROUND(I220*H220,2)</f>
        <v>0</v>
      </c>
      <c r="BL220" s="19" t="s">
        <v>128</v>
      </c>
      <c r="BM220" s="186" t="s">
        <v>698</v>
      </c>
    </row>
    <row r="221" spans="1:65" s="15" customFormat="1" ht="10">
      <c r="B221" s="211"/>
      <c r="C221" s="212"/>
      <c r="D221" s="190" t="s">
        <v>130</v>
      </c>
      <c r="E221" s="213" t="s">
        <v>19</v>
      </c>
      <c r="F221" s="214" t="s">
        <v>634</v>
      </c>
      <c r="G221" s="212"/>
      <c r="H221" s="213" t="s">
        <v>19</v>
      </c>
      <c r="I221" s="215"/>
      <c r="J221" s="212"/>
      <c r="K221" s="212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130</v>
      </c>
      <c r="AU221" s="220" t="s">
        <v>81</v>
      </c>
      <c r="AV221" s="15" t="s">
        <v>79</v>
      </c>
      <c r="AW221" s="15" t="s">
        <v>132</v>
      </c>
      <c r="AX221" s="15" t="s">
        <v>71</v>
      </c>
      <c r="AY221" s="220" t="s">
        <v>120</v>
      </c>
    </row>
    <row r="222" spans="1:65" s="13" customFormat="1" ht="10">
      <c r="B222" s="188"/>
      <c r="C222" s="189"/>
      <c r="D222" s="190" t="s">
        <v>130</v>
      </c>
      <c r="E222" s="191" t="s">
        <v>19</v>
      </c>
      <c r="F222" s="192" t="s">
        <v>699</v>
      </c>
      <c r="G222" s="189"/>
      <c r="H222" s="193">
        <v>4.4257500000000007</v>
      </c>
      <c r="I222" s="194"/>
      <c r="J222" s="189"/>
      <c r="K222" s="189"/>
      <c r="L222" s="195"/>
      <c r="M222" s="196"/>
      <c r="N222" s="197"/>
      <c r="O222" s="197"/>
      <c r="P222" s="197"/>
      <c r="Q222" s="197"/>
      <c r="R222" s="197"/>
      <c r="S222" s="197"/>
      <c r="T222" s="198"/>
      <c r="AT222" s="199" t="s">
        <v>130</v>
      </c>
      <c r="AU222" s="199" t="s">
        <v>81</v>
      </c>
      <c r="AV222" s="13" t="s">
        <v>81</v>
      </c>
      <c r="AW222" s="13" t="s">
        <v>132</v>
      </c>
      <c r="AX222" s="13" t="s">
        <v>79</v>
      </c>
      <c r="AY222" s="199" t="s">
        <v>120</v>
      </c>
    </row>
    <row r="223" spans="1:65" s="12" customFormat="1" ht="22.75" customHeight="1">
      <c r="B223" s="159"/>
      <c r="C223" s="160"/>
      <c r="D223" s="161" t="s">
        <v>70</v>
      </c>
      <c r="E223" s="173" t="s">
        <v>128</v>
      </c>
      <c r="F223" s="173" t="s">
        <v>700</v>
      </c>
      <c r="G223" s="160"/>
      <c r="H223" s="160"/>
      <c r="I223" s="163"/>
      <c r="J223" s="174">
        <f>BK223</f>
        <v>0</v>
      </c>
      <c r="K223" s="160"/>
      <c r="L223" s="165"/>
      <c r="M223" s="166"/>
      <c r="N223" s="167"/>
      <c r="O223" s="167"/>
      <c r="P223" s="168">
        <f>SUM(P224:P341)</f>
        <v>0</v>
      </c>
      <c r="Q223" s="167"/>
      <c r="R223" s="168">
        <f>SUM(R224:R341)</f>
        <v>371.84196881000003</v>
      </c>
      <c r="S223" s="167"/>
      <c r="T223" s="169">
        <f>SUM(T224:T341)</f>
        <v>0</v>
      </c>
      <c r="AR223" s="170" t="s">
        <v>79</v>
      </c>
      <c r="AT223" s="171" t="s">
        <v>70</v>
      </c>
      <c r="AU223" s="171" t="s">
        <v>79</v>
      </c>
      <c r="AY223" s="170" t="s">
        <v>120</v>
      </c>
      <c r="BK223" s="172">
        <f>SUM(BK224:BK341)</f>
        <v>0</v>
      </c>
    </row>
    <row r="224" spans="1:65" s="2" customFormat="1" ht="16.5" customHeight="1">
      <c r="A224" s="36"/>
      <c r="B224" s="37"/>
      <c r="C224" s="175" t="s">
        <v>322</v>
      </c>
      <c r="D224" s="175" t="s">
        <v>123</v>
      </c>
      <c r="E224" s="176" t="s">
        <v>701</v>
      </c>
      <c r="F224" s="177" t="s">
        <v>702</v>
      </c>
      <c r="G224" s="178" t="s">
        <v>204</v>
      </c>
      <c r="H224" s="179">
        <v>12</v>
      </c>
      <c r="I224" s="180"/>
      <c r="J224" s="181">
        <f>ROUND(I224*H224,2)</f>
        <v>0</v>
      </c>
      <c r="K224" s="177" t="s">
        <v>536</v>
      </c>
      <c r="L224" s="41"/>
      <c r="M224" s="182" t="s">
        <v>19</v>
      </c>
      <c r="N224" s="183" t="s">
        <v>42</v>
      </c>
      <c r="O224" s="66"/>
      <c r="P224" s="184">
        <f>O224*H224</f>
        <v>0</v>
      </c>
      <c r="Q224" s="184">
        <v>0</v>
      </c>
      <c r="R224" s="184">
        <f>Q224*H224</f>
        <v>0</v>
      </c>
      <c r="S224" s="184">
        <v>0</v>
      </c>
      <c r="T224" s="185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6" t="s">
        <v>128</v>
      </c>
      <c r="AT224" s="186" t="s">
        <v>123</v>
      </c>
      <c r="AU224" s="186" t="s">
        <v>81</v>
      </c>
      <c r="AY224" s="19" t="s">
        <v>120</v>
      </c>
      <c r="BE224" s="187">
        <f>IF(N224="základní",J224,0)</f>
        <v>0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19" t="s">
        <v>79</v>
      </c>
      <c r="BK224" s="187">
        <f>ROUND(I224*H224,2)</f>
        <v>0</v>
      </c>
      <c r="BL224" s="19" t="s">
        <v>128</v>
      </c>
      <c r="BM224" s="186" t="s">
        <v>703</v>
      </c>
    </row>
    <row r="225" spans="1:65" s="2" customFormat="1" ht="10">
      <c r="A225" s="36"/>
      <c r="B225" s="37"/>
      <c r="C225" s="38"/>
      <c r="D225" s="245" t="s">
        <v>538</v>
      </c>
      <c r="E225" s="38"/>
      <c r="F225" s="246" t="s">
        <v>704</v>
      </c>
      <c r="G225" s="38"/>
      <c r="H225" s="38"/>
      <c r="I225" s="247"/>
      <c r="J225" s="38"/>
      <c r="K225" s="38"/>
      <c r="L225" s="41"/>
      <c r="M225" s="248"/>
      <c r="N225" s="249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538</v>
      </c>
      <c r="AU225" s="19" t="s">
        <v>81</v>
      </c>
    </row>
    <row r="226" spans="1:65" s="2" customFormat="1" ht="16.5" customHeight="1">
      <c r="A226" s="36"/>
      <c r="B226" s="37"/>
      <c r="C226" s="232" t="s">
        <v>327</v>
      </c>
      <c r="D226" s="232" t="s">
        <v>186</v>
      </c>
      <c r="E226" s="233" t="s">
        <v>705</v>
      </c>
      <c r="F226" s="234" t="s">
        <v>706</v>
      </c>
      <c r="G226" s="235" t="s">
        <v>204</v>
      </c>
      <c r="H226" s="236">
        <v>24</v>
      </c>
      <c r="I226" s="237"/>
      <c r="J226" s="238">
        <f>ROUND(I226*H226,2)</f>
        <v>0</v>
      </c>
      <c r="K226" s="234" t="s">
        <v>19</v>
      </c>
      <c r="L226" s="239"/>
      <c r="M226" s="240" t="s">
        <v>19</v>
      </c>
      <c r="N226" s="241" t="s">
        <v>42</v>
      </c>
      <c r="O226" s="66"/>
      <c r="P226" s="184">
        <f>O226*H226</f>
        <v>0</v>
      </c>
      <c r="Q226" s="184">
        <v>0</v>
      </c>
      <c r="R226" s="184">
        <f>Q226*H226</f>
        <v>0</v>
      </c>
      <c r="S226" s="184">
        <v>0</v>
      </c>
      <c r="T226" s="185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6" t="s">
        <v>191</v>
      </c>
      <c r="AT226" s="186" t="s">
        <v>186</v>
      </c>
      <c r="AU226" s="186" t="s">
        <v>81</v>
      </c>
      <c r="AY226" s="19" t="s">
        <v>120</v>
      </c>
      <c r="BE226" s="187">
        <f>IF(N226="základní",J226,0)</f>
        <v>0</v>
      </c>
      <c r="BF226" s="187">
        <f>IF(N226="snížená",J226,0)</f>
        <v>0</v>
      </c>
      <c r="BG226" s="187">
        <f>IF(N226="zákl. přenesená",J226,0)</f>
        <v>0</v>
      </c>
      <c r="BH226" s="187">
        <f>IF(N226="sníž. přenesená",J226,0)</f>
        <v>0</v>
      </c>
      <c r="BI226" s="187">
        <f>IF(N226="nulová",J226,0)</f>
        <v>0</v>
      </c>
      <c r="BJ226" s="19" t="s">
        <v>79</v>
      </c>
      <c r="BK226" s="187">
        <f>ROUND(I226*H226,2)</f>
        <v>0</v>
      </c>
      <c r="BL226" s="19" t="s">
        <v>128</v>
      </c>
      <c r="BM226" s="186" t="s">
        <v>707</v>
      </c>
    </row>
    <row r="227" spans="1:65" s="13" customFormat="1" ht="10">
      <c r="B227" s="188"/>
      <c r="C227" s="189"/>
      <c r="D227" s="190" t="s">
        <v>130</v>
      </c>
      <c r="E227" s="191" t="s">
        <v>19</v>
      </c>
      <c r="F227" s="192" t="s">
        <v>708</v>
      </c>
      <c r="G227" s="189"/>
      <c r="H227" s="193">
        <v>12</v>
      </c>
      <c r="I227" s="194"/>
      <c r="J227" s="189"/>
      <c r="K227" s="189"/>
      <c r="L227" s="195"/>
      <c r="M227" s="196"/>
      <c r="N227" s="197"/>
      <c r="O227" s="197"/>
      <c r="P227" s="197"/>
      <c r="Q227" s="197"/>
      <c r="R227" s="197"/>
      <c r="S227" s="197"/>
      <c r="T227" s="198"/>
      <c r="AT227" s="199" t="s">
        <v>130</v>
      </c>
      <c r="AU227" s="199" t="s">
        <v>81</v>
      </c>
      <c r="AV227" s="13" t="s">
        <v>81</v>
      </c>
      <c r="AW227" s="13" t="s">
        <v>132</v>
      </c>
      <c r="AX227" s="13" t="s">
        <v>71</v>
      </c>
      <c r="AY227" s="199" t="s">
        <v>120</v>
      </c>
    </row>
    <row r="228" spans="1:65" s="13" customFormat="1" ht="10">
      <c r="B228" s="188"/>
      <c r="C228" s="189"/>
      <c r="D228" s="190" t="s">
        <v>130</v>
      </c>
      <c r="E228" s="191" t="s">
        <v>19</v>
      </c>
      <c r="F228" s="192" t="s">
        <v>709</v>
      </c>
      <c r="G228" s="189"/>
      <c r="H228" s="193">
        <v>12</v>
      </c>
      <c r="I228" s="194"/>
      <c r="J228" s="189"/>
      <c r="K228" s="189"/>
      <c r="L228" s="195"/>
      <c r="M228" s="196"/>
      <c r="N228" s="197"/>
      <c r="O228" s="197"/>
      <c r="P228" s="197"/>
      <c r="Q228" s="197"/>
      <c r="R228" s="197"/>
      <c r="S228" s="197"/>
      <c r="T228" s="198"/>
      <c r="AT228" s="199" t="s">
        <v>130</v>
      </c>
      <c r="AU228" s="199" t="s">
        <v>81</v>
      </c>
      <c r="AV228" s="13" t="s">
        <v>81</v>
      </c>
      <c r="AW228" s="13" t="s">
        <v>132</v>
      </c>
      <c r="AX228" s="13" t="s">
        <v>71</v>
      </c>
      <c r="AY228" s="199" t="s">
        <v>120</v>
      </c>
    </row>
    <row r="229" spans="1:65" s="14" customFormat="1" ht="10">
      <c r="B229" s="200"/>
      <c r="C229" s="201"/>
      <c r="D229" s="190" t="s">
        <v>130</v>
      </c>
      <c r="E229" s="202" t="s">
        <v>19</v>
      </c>
      <c r="F229" s="203" t="s">
        <v>133</v>
      </c>
      <c r="G229" s="201"/>
      <c r="H229" s="204">
        <v>24</v>
      </c>
      <c r="I229" s="205"/>
      <c r="J229" s="201"/>
      <c r="K229" s="201"/>
      <c r="L229" s="206"/>
      <c r="M229" s="207"/>
      <c r="N229" s="208"/>
      <c r="O229" s="208"/>
      <c r="P229" s="208"/>
      <c r="Q229" s="208"/>
      <c r="R229" s="208"/>
      <c r="S229" s="208"/>
      <c r="T229" s="209"/>
      <c r="AT229" s="210" t="s">
        <v>130</v>
      </c>
      <c r="AU229" s="210" t="s">
        <v>81</v>
      </c>
      <c r="AV229" s="14" t="s">
        <v>128</v>
      </c>
      <c r="AW229" s="14" t="s">
        <v>132</v>
      </c>
      <c r="AX229" s="14" t="s">
        <v>79</v>
      </c>
      <c r="AY229" s="210" t="s">
        <v>120</v>
      </c>
    </row>
    <row r="230" spans="1:65" s="2" customFormat="1" ht="16.5" customHeight="1">
      <c r="A230" s="36"/>
      <c r="B230" s="37"/>
      <c r="C230" s="175" t="s">
        <v>332</v>
      </c>
      <c r="D230" s="175" t="s">
        <v>123</v>
      </c>
      <c r="E230" s="176" t="s">
        <v>710</v>
      </c>
      <c r="F230" s="177" t="s">
        <v>711</v>
      </c>
      <c r="G230" s="178" t="s">
        <v>204</v>
      </c>
      <c r="H230" s="179">
        <v>12</v>
      </c>
      <c r="I230" s="180"/>
      <c r="J230" s="181">
        <f>ROUND(I230*H230,2)</f>
        <v>0</v>
      </c>
      <c r="K230" s="177" t="s">
        <v>536</v>
      </c>
      <c r="L230" s="41"/>
      <c r="M230" s="182" t="s">
        <v>19</v>
      </c>
      <c r="N230" s="183" t="s">
        <v>42</v>
      </c>
      <c r="O230" s="66"/>
      <c r="P230" s="184">
        <f>O230*H230</f>
        <v>0</v>
      </c>
      <c r="Q230" s="184">
        <v>0</v>
      </c>
      <c r="R230" s="184">
        <f>Q230*H230</f>
        <v>0</v>
      </c>
      <c r="S230" s="184">
        <v>0</v>
      </c>
      <c r="T230" s="185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6" t="s">
        <v>128</v>
      </c>
      <c r="AT230" s="186" t="s">
        <v>123</v>
      </c>
      <c r="AU230" s="186" t="s">
        <v>81</v>
      </c>
      <c r="AY230" s="19" t="s">
        <v>120</v>
      </c>
      <c r="BE230" s="187">
        <f>IF(N230="základní",J230,0)</f>
        <v>0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19" t="s">
        <v>79</v>
      </c>
      <c r="BK230" s="187">
        <f>ROUND(I230*H230,2)</f>
        <v>0</v>
      </c>
      <c r="BL230" s="19" t="s">
        <v>128</v>
      </c>
      <c r="BM230" s="186" t="s">
        <v>712</v>
      </c>
    </row>
    <row r="231" spans="1:65" s="2" customFormat="1" ht="10">
      <c r="A231" s="36"/>
      <c r="B231" s="37"/>
      <c r="C231" s="38"/>
      <c r="D231" s="245" t="s">
        <v>538</v>
      </c>
      <c r="E231" s="38"/>
      <c r="F231" s="246" t="s">
        <v>713</v>
      </c>
      <c r="G231" s="38"/>
      <c r="H231" s="38"/>
      <c r="I231" s="247"/>
      <c r="J231" s="38"/>
      <c r="K231" s="38"/>
      <c r="L231" s="41"/>
      <c r="M231" s="248"/>
      <c r="N231" s="249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538</v>
      </c>
      <c r="AU231" s="19" t="s">
        <v>81</v>
      </c>
    </row>
    <row r="232" spans="1:65" s="2" customFormat="1" ht="37.75" customHeight="1">
      <c r="A232" s="36"/>
      <c r="B232" s="37"/>
      <c r="C232" s="175" t="s">
        <v>337</v>
      </c>
      <c r="D232" s="175" t="s">
        <v>123</v>
      </c>
      <c r="E232" s="176" t="s">
        <v>714</v>
      </c>
      <c r="F232" s="177" t="s">
        <v>715</v>
      </c>
      <c r="G232" s="178" t="s">
        <v>716</v>
      </c>
      <c r="H232" s="179">
        <v>1276.596</v>
      </c>
      <c r="I232" s="180"/>
      <c r="J232" s="181">
        <f>ROUND(I232*H232,2)</f>
        <v>0</v>
      </c>
      <c r="K232" s="177" t="s">
        <v>536</v>
      </c>
      <c r="L232" s="41"/>
      <c r="M232" s="182" t="s">
        <v>19</v>
      </c>
      <c r="N232" s="183" t="s">
        <v>42</v>
      </c>
      <c r="O232" s="66"/>
      <c r="P232" s="184">
        <f>O232*H232</f>
        <v>0</v>
      </c>
      <c r="Q232" s="184">
        <v>0</v>
      </c>
      <c r="R232" s="184">
        <f>Q232*H232</f>
        <v>0</v>
      </c>
      <c r="S232" s="184">
        <v>0</v>
      </c>
      <c r="T232" s="185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6" t="s">
        <v>128</v>
      </c>
      <c r="AT232" s="186" t="s">
        <v>123</v>
      </c>
      <c r="AU232" s="186" t="s">
        <v>81</v>
      </c>
      <c r="AY232" s="19" t="s">
        <v>120</v>
      </c>
      <c r="BE232" s="187">
        <f>IF(N232="základní",J232,0)</f>
        <v>0</v>
      </c>
      <c r="BF232" s="187">
        <f>IF(N232="snížená",J232,0)</f>
        <v>0</v>
      </c>
      <c r="BG232" s="187">
        <f>IF(N232="zákl. přenesená",J232,0)</f>
        <v>0</v>
      </c>
      <c r="BH232" s="187">
        <f>IF(N232="sníž. přenesená",J232,0)</f>
        <v>0</v>
      </c>
      <c r="BI232" s="187">
        <f>IF(N232="nulová",J232,0)</f>
        <v>0</v>
      </c>
      <c r="BJ232" s="19" t="s">
        <v>79</v>
      </c>
      <c r="BK232" s="187">
        <f>ROUND(I232*H232,2)</f>
        <v>0</v>
      </c>
      <c r="BL232" s="19" t="s">
        <v>128</v>
      </c>
      <c r="BM232" s="186" t="s">
        <v>717</v>
      </c>
    </row>
    <row r="233" spans="1:65" s="2" customFormat="1" ht="10">
      <c r="A233" s="36"/>
      <c r="B233" s="37"/>
      <c r="C233" s="38"/>
      <c r="D233" s="245" t="s">
        <v>538</v>
      </c>
      <c r="E233" s="38"/>
      <c r="F233" s="246" t="s">
        <v>718</v>
      </c>
      <c r="G233" s="38"/>
      <c r="H233" s="38"/>
      <c r="I233" s="247"/>
      <c r="J233" s="38"/>
      <c r="K233" s="38"/>
      <c r="L233" s="41"/>
      <c r="M233" s="248"/>
      <c r="N233" s="249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538</v>
      </c>
      <c r="AU233" s="19" t="s">
        <v>81</v>
      </c>
    </row>
    <row r="234" spans="1:65" s="15" customFormat="1" ht="10">
      <c r="B234" s="211"/>
      <c r="C234" s="212"/>
      <c r="D234" s="190" t="s">
        <v>130</v>
      </c>
      <c r="E234" s="213" t="s">
        <v>19</v>
      </c>
      <c r="F234" s="214" t="s">
        <v>719</v>
      </c>
      <c r="G234" s="212"/>
      <c r="H234" s="213" t="s">
        <v>19</v>
      </c>
      <c r="I234" s="215"/>
      <c r="J234" s="212"/>
      <c r="K234" s="212"/>
      <c r="L234" s="216"/>
      <c r="M234" s="217"/>
      <c r="N234" s="218"/>
      <c r="O234" s="218"/>
      <c r="P234" s="218"/>
      <c r="Q234" s="218"/>
      <c r="R234" s="218"/>
      <c r="S234" s="218"/>
      <c r="T234" s="219"/>
      <c r="AT234" s="220" t="s">
        <v>130</v>
      </c>
      <c r="AU234" s="220" t="s">
        <v>81</v>
      </c>
      <c r="AV234" s="15" t="s">
        <v>79</v>
      </c>
      <c r="AW234" s="15" t="s">
        <v>132</v>
      </c>
      <c r="AX234" s="15" t="s">
        <v>71</v>
      </c>
      <c r="AY234" s="220" t="s">
        <v>120</v>
      </c>
    </row>
    <row r="235" spans="1:65" s="13" customFormat="1" ht="10">
      <c r="B235" s="188"/>
      <c r="C235" s="189"/>
      <c r="D235" s="190" t="s">
        <v>130</v>
      </c>
      <c r="E235" s="191" t="s">
        <v>19</v>
      </c>
      <c r="F235" s="192" t="s">
        <v>720</v>
      </c>
      <c r="G235" s="189"/>
      <c r="H235" s="193">
        <v>78.939901440000014</v>
      </c>
      <c r="I235" s="194"/>
      <c r="J235" s="189"/>
      <c r="K235" s="189"/>
      <c r="L235" s="195"/>
      <c r="M235" s="196"/>
      <c r="N235" s="197"/>
      <c r="O235" s="197"/>
      <c r="P235" s="197"/>
      <c r="Q235" s="197"/>
      <c r="R235" s="197"/>
      <c r="S235" s="197"/>
      <c r="T235" s="198"/>
      <c r="AT235" s="199" t="s">
        <v>130</v>
      </c>
      <c r="AU235" s="199" t="s">
        <v>81</v>
      </c>
      <c r="AV235" s="13" t="s">
        <v>81</v>
      </c>
      <c r="AW235" s="13" t="s">
        <v>132</v>
      </c>
      <c r="AX235" s="13" t="s">
        <v>71</v>
      </c>
      <c r="AY235" s="199" t="s">
        <v>120</v>
      </c>
    </row>
    <row r="236" spans="1:65" s="15" customFormat="1" ht="10">
      <c r="B236" s="211"/>
      <c r="C236" s="212"/>
      <c r="D236" s="190" t="s">
        <v>130</v>
      </c>
      <c r="E236" s="213" t="s">
        <v>19</v>
      </c>
      <c r="F236" s="214" t="s">
        <v>721</v>
      </c>
      <c r="G236" s="212"/>
      <c r="H236" s="213" t="s">
        <v>19</v>
      </c>
      <c r="I236" s="215"/>
      <c r="J236" s="212"/>
      <c r="K236" s="212"/>
      <c r="L236" s="216"/>
      <c r="M236" s="217"/>
      <c r="N236" s="218"/>
      <c r="O236" s="218"/>
      <c r="P236" s="218"/>
      <c r="Q236" s="218"/>
      <c r="R236" s="218"/>
      <c r="S236" s="218"/>
      <c r="T236" s="219"/>
      <c r="AT236" s="220" t="s">
        <v>130</v>
      </c>
      <c r="AU236" s="220" t="s">
        <v>81</v>
      </c>
      <c r="AV236" s="15" t="s">
        <v>79</v>
      </c>
      <c r="AW236" s="15" t="s">
        <v>132</v>
      </c>
      <c r="AX236" s="15" t="s">
        <v>71</v>
      </c>
      <c r="AY236" s="220" t="s">
        <v>120</v>
      </c>
    </row>
    <row r="237" spans="1:65" s="13" customFormat="1" ht="10">
      <c r="B237" s="188"/>
      <c r="C237" s="189"/>
      <c r="D237" s="190" t="s">
        <v>130</v>
      </c>
      <c r="E237" s="191" t="s">
        <v>19</v>
      </c>
      <c r="F237" s="192" t="s">
        <v>722</v>
      </c>
      <c r="G237" s="189"/>
      <c r="H237" s="193">
        <v>1099</v>
      </c>
      <c r="I237" s="194"/>
      <c r="J237" s="189"/>
      <c r="K237" s="189"/>
      <c r="L237" s="195"/>
      <c r="M237" s="196"/>
      <c r="N237" s="197"/>
      <c r="O237" s="197"/>
      <c r="P237" s="197"/>
      <c r="Q237" s="197"/>
      <c r="R237" s="197"/>
      <c r="S237" s="197"/>
      <c r="T237" s="198"/>
      <c r="AT237" s="199" t="s">
        <v>130</v>
      </c>
      <c r="AU237" s="199" t="s">
        <v>81</v>
      </c>
      <c r="AV237" s="13" t="s">
        <v>81</v>
      </c>
      <c r="AW237" s="13" t="s">
        <v>132</v>
      </c>
      <c r="AX237" s="13" t="s">
        <v>71</v>
      </c>
      <c r="AY237" s="199" t="s">
        <v>120</v>
      </c>
    </row>
    <row r="238" spans="1:65" s="15" customFormat="1" ht="10">
      <c r="B238" s="211"/>
      <c r="C238" s="212"/>
      <c r="D238" s="190" t="s">
        <v>130</v>
      </c>
      <c r="E238" s="213" t="s">
        <v>19</v>
      </c>
      <c r="F238" s="214" t="s">
        <v>723</v>
      </c>
      <c r="G238" s="212"/>
      <c r="H238" s="213" t="s">
        <v>19</v>
      </c>
      <c r="I238" s="215"/>
      <c r="J238" s="212"/>
      <c r="K238" s="212"/>
      <c r="L238" s="216"/>
      <c r="M238" s="217"/>
      <c r="N238" s="218"/>
      <c r="O238" s="218"/>
      <c r="P238" s="218"/>
      <c r="Q238" s="218"/>
      <c r="R238" s="218"/>
      <c r="S238" s="218"/>
      <c r="T238" s="219"/>
      <c r="AT238" s="220" t="s">
        <v>130</v>
      </c>
      <c r="AU238" s="220" t="s">
        <v>81</v>
      </c>
      <c r="AV238" s="15" t="s">
        <v>79</v>
      </c>
      <c r="AW238" s="15" t="s">
        <v>132</v>
      </c>
      <c r="AX238" s="15" t="s">
        <v>71</v>
      </c>
      <c r="AY238" s="220" t="s">
        <v>120</v>
      </c>
    </row>
    <row r="239" spans="1:65" s="13" customFormat="1" ht="10">
      <c r="B239" s="188"/>
      <c r="C239" s="189"/>
      <c r="D239" s="190" t="s">
        <v>130</v>
      </c>
      <c r="E239" s="191" t="s">
        <v>19</v>
      </c>
      <c r="F239" s="192" t="s">
        <v>724</v>
      </c>
      <c r="G239" s="189"/>
      <c r="H239" s="193">
        <v>5.3088000000000006</v>
      </c>
      <c r="I239" s="194"/>
      <c r="J239" s="189"/>
      <c r="K239" s="189"/>
      <c r="L239" s="195"/>
      <c r="M239" s="196"/>
      <c r="N239" s="197"/>
      <c r="O239" s="197"/>
      <c r="P239" s="197"/>
      <c r="Q239" s="197"/>
      <c r="R239" s="197"/>
      <c r="S239" s="197"/>
      <c r="T239" s="198"/>
      <c r="AT239" s="199" t="s">
        <v>130</v>
      </c>
      <c r="AU239" s="199" t="s">
        <v>81</v>
      </c>
      <c r="AV239" s="13" t="s">
        <v>81</v>
      </c>
      <c r="AW239" s="13" t="s">
        <v>132</v>
      </c>
      <c r="AX239" s="13" t="s">
        <v>71</v>
      </c>
      <c r="AY239" s="199" t="s">
        <v>120</v>
      </c>
    </row>
    <row r="240" spans="1:65" s="13" customFormat="1" ht="10">
      <c r="B240" s="188"/>
      <c r="C240" s="189"/>
      <c r="D240" s="190" t="s">
        <v>130</v>
      </c>
      <c r="E240" s="191" t="s">
        <v>19</v>
      </c>
      <c r="F240" s="192" t="s">
        <v>725</v>
      </c>
      <c r="G240" s="189"/>
      <c r="H240" s="193">
        <v>15.231</v>
      </c>
      <c r="I240" s="194"/>
      <c r="J240" s="189"/>
      <c r="K240" s="189"/>
      <c r="L240" s="195"/>
      <c r="M240" s="196"/>
      <c r="N240" s="197"/>
      <c r="O240" s="197"/>
      <c r="P240" s="197"/>
      <c r="Q240" s="197"/>
      <c r="R240" s="197"/>
      <c r="S240" s="197"/>
      <c r="T240" s="198"/>
      <c r="AT240" s="199" t="s">
        <v>130</v>
      </c>
      <c r="AU240" s="199" t="s">
        <v>81</v>
      </c>
      <c r="AV240" s="13" t="s">
        <v>81</v>
      </c>
      <c r="AW240" s="13" t="s">
        <v>132</v>
      </c>
      <c r="AX240" s="13" t="s">
        <v>71</v>
      </c>
      <c r="AY240" s="199" t="s">
        <v>120</v>
      </c>
    </row>
    <row r="241" spans="1:65" s="15" customFormat="1" ht="10">
      <c r="B241" s="211"/>
      <c r="C241" s="212"/>
      <c r="D241" s="190" t="s">
        <v>130</v>
      </c>
      <c r="E241" s="213" t="s">
        <v>19</v>
      </c>
      <c r="F241" s="214" t="s">
        <v>726</v>
      </c>
      <c r="G241" s="212"/>
      <c r="H241" s="213" t="s">
        <v>19</v>
      </c>
      <c r="I241" s="215"/>
      <c r="J241" s="212"/>
      <c r="K241" s="212"/>
      <c r="L241" s="216"/>
      <c r="M241" s="217"/>
      <c r="N241" s="218"/>
      <c r="O241" s="218"/>
      <c r="P241" s="218"/>
      <c r="Q241" s="218"/>
      <c r="R241" s="218"/>
      <c r="S241" s="218"/>
      <c r="T241" s="219"/>
      <c r="AT241" s="220" t="s">
        <v>130</v>
      </c>
      <c r="AU241" s="220" t="s">
        <v>81</v>
      </c>
      <c r="AV241" s="15" t="s">
        <v>79</v>
      </c>
      <c r="AW241" s="15" t="s">
        <v>132</v>
      </c>
      <c r="AX241" s="15" t="s">
        <v>71</v>
      </c>
      <c r="AY241" s="220" t="s">
        <v>120</v>
      </c>
    </row>
    <row r="242" spans="1:65" s="13" customFormat="1" ht="10">
      <c r="B242" s="188"/>
      <c r="C242" s="189"/>
      <c r="D242" s="190" t="s">
        <v>130</v>
      </c>
      <c r="E242" s="191" t="s">
        <v>19</v>
      </c>
      <c r="F242" s="192" t="s">
        <v>727</v>
      </c>
      <c r="G242" s="189"/>
      <c r="H242" s="193">
        <v>8.7552000000000005E-2</v>
      </c>
      <c r="I242" s="194"/>
      <c r="J242" s="189"/>
      <c r="K242" s="189"/>
      <c r="L242" s="195"/>
      <c r="M242" s="196"/>
      <c r="N242" s="197"/>
      <c r="O242" s="197"/>
      <c r="P242" s="197"/>
      <c r="Q242" s="197"/>
      <c r="R242" s="197"/>
      <c r="S242" s="197"/>
      <c r="T242" s="198"/>
      <c r="AT242" s="199" t="s">
        <v>130</v>
      </c>
      <c r="AU242" s="199" t="s">
        <v>81</v>
      </c>
      <c r="AV242" s="13" t="s">
        <v>81</v>
      </c>
      <c r="AW242" s="13" t="s">
        <v>132</v>
      </c>
      <c r="AX242" s="13" t="s">
        <v>71</v>
      </c>
      <c r="AY242" s="199" t="s">
        <v>120</v>
      </c>
    </row>
    <row r="243" spans="1:65" s="13" customFormat="1" ht="10">
      <c r="B243" s="188"/>
      <c r="C243" s="189"/>
      <c r="D243" s="190" t="s">
        <v>130</v>
      </c>
      <c r="E243" s="191" t="s">
        <v>19</v>
      </c>
      <c r="F243" s="192" t="s">
        <v>728</v>
      </c>
      <c r="G243" s="189"/>
      <c r="H243" s="193">
        <v>0.131328</v>
      </c>
      <c r="I243" s="194"/>
      <c r="J243" s="189"/>
      <c r="K243" s="189"/>
      <c r="L243" s="195"/>
      <c r="M243" s="196"/>
      <c r="N243" s="197"/>
      <c r="O243" s="197"/>
      <c r="P243" s="197"/>
      <c r="Q243" s="197"/>
      <c r="R243" s="197"/>
      <c r="S243" s="197"/>
      <c r="T243" s="198"/>
      <c r="AT243" s="199" t="s">
        <v>130</v>
      </c>
      <c r="AU243" s="199" t="s">
        <v>81</v>
      </c>
      <c r="AV243" s="13" t="s">
        <v>81</v>
      </c>
      <c r="AW243" s="13" t="s">
        <v>132</v>
      </c>
      <c r="AX243" s="13" t="s">
        <v>71</v>
      </c>
      <c r="AY243" s="199" t="s">
        <v>120</v>
      </c>
    </row>
    <row r="244" spans="1:65" s="13" customFormat="1" ht="10">
      <c r="B244" s="188"/>
      <c r="C244" s="189"/>
      <c r="D244" s="190" t="s">
        <v>130</v>
      </c>
      <c r="E244" s="191" t="s">
        <v>19</v>
      </c>
      <c r="F244" s="192" t="s">
        <v>729</v>
      </c>
      <c r="G244" s="189"/>
      <c r="H244" s="193">
        <v>8.7552000000000005E-2</v>
      </c>
      <c r="I244" s="194"/>
      <c r="J244" s="189"/>
      <c r="K244" s="189"/>
      <c r="L244" s="195"/>
      <c r="M244" s="196"/>
      <c r="N244" s="197"/>
      <c r="O244" s="197"/>
      <c r="P244" s="197"/>
      <c r="Q244" s="197"/>
      <c r="R244" s="197"/>
      <c r="S244" s="197"/>
      <c r="T244" s="198"/>
      <c r="AT244" s="199" t="s">
        <v>130</v>
      </c>
      <c r="AU244" s="199" t="s">
        <v>81</v>
      </c>
      <c r="AV244" s="13" t="s">
        <v>81</v>
      </c>
      <c r="AW244" s="13" t="s">
        <v>132</v>
      </c>
      <c r="AX244" s="13" t="s">
        <v>71</v>
      </c>
      <c r="AY244" s="199" t="s">
        <v>120</v>
      </c>
    </row>
    <row r="245" spans="1:65" s="15" customFormat="1" ht="10">
      <c r="B245" s="211"/>
      <c r="C245" s="212"/>
      <c r="D245" s="190" t="s">
        <v>130</v>
      </c>
      <c r="E245" s="213" t="s">
        <v>19</v>
      </c>
      <c r="F245" s="214" t="s">
        <v>730</v>
      </c>
      <c r="G245" s="212"/>
      <c r="H245" s="213" t="s">
        <v>19</v>
      </c>
      <c r="I245" s="215"/>
      <c r="J245" s="212"/>
      <c r="K245" s="212"/>
      <c r="L245" s="216"/>
      <c r="M245" s="217"/>
      <c r="N245" s="218"/>
      <c r="O245" s="218"/>
      <c r="P245" s="218"/>
      <c r="Q245" s="218"/>
      <c r="R245" s="218"/>
      <c r="S245" s="218"/>
      <c r="T245" s="219"/>
      <c r="AT245" s="220" t="s">
        <v>130</v>
      </c>
      <c r="AU245" s="220" t="s">
        <v>81</v>
      </c>
      <c r="AV245" s="15" t="s">
        <v>79</v>
      </c>
      <c r="AW245" s="15" t="s">
        <v>132</v>
      </c>
      <c r="AX245" s="15" t="s">
        <v>71</v>
      </c>
      <c r="AY245" s="220" t="s">
        <v>120</v>
      </c>
    </row>
    <row r="246" spans="1:65" s="13" customFormat="1" ht="10">
      <c r="B246" s="188"/>
      <c r="C246" s="189"/>
      <c r="D246" s="190" t="s">
        <v>130</v>
      </c>
      <c r="E246" s="191" t="s">
        <v>19</v>
      </c>
      <c r="F246" s="192" t="s">
        <v>731</v>
      </c>
      <c r="G246" s="189"/>
      <c r="H246" s="193">
        <v>77.81</v>
      </c>
      <c r="I246" s="194"/>
      <c r="J246" s="189"/>
      <c r="K246" s="189"/>
      <c r="L246" s="195"/>
      <c r="M246" s="196"/>
      <c r="N246" s="197"/>
      <c r="O246" s="197"/>
      <c r="P246" s="197"/>
      <c r="Q246" s="197"/>
      <c r="R246" s="197"/>
      <c r="S246" s="197"/>
      <c r="T246" s="198"/>
      <c r="AT246" s="199" t="s">
        <v>130</v>
      </c>
      <c r="AU246" s="199" t="s">
        <v>81</v>
      </c>
      <c r="AV246" s="13" t="s">
        <v>81</v>
      </c>
      <c r="AW246" s="13" t="s">
        <v>132</v>
      </c>
      <c r="AX246" s="13" t="s">
        <v>71</v>
      </c>
      <c r="AY246" s="199" t="s">
        <v>120</v>
      </c>
    </row>
    <row r="247" spans="1:65" s="14" customFormat="1" ht="10">
      <c r="B247" s="200"/>
      <c r="C247" s="201"/>
      <c r="D247" s="190" t="s">
        <v>130</v>
      </c>
      <c r="E247" s="202" t="s">
        <v>19</v>
      </c>
      <c r="F247" s="203" t="s">
        <v>133</v>
      </c>
      <c r="G247" s="201"/>
      <c r="H247" s="204">
        <v>1276.5961334399999</v>
      </c>
      <c r="I247" s="205"/>
      <c r="J247" s="201"/>
      <c r="K247" s="201"/>
      <c r="L247" s="206"/>
      <c r="M247" s="207"/>
      <c r="N247" s="208"/>
      <c r="O247" s="208"/>
      <c r="P247" s="208"/>
      <c r="Q247" s="208"/>
      <c r="R247" s="208"/>
      <c r="S247" s="208"/>
      <c r="T247" s="209"/>
      <c r="AT247" s="210" t="s">
        <v>130</v>
      </c>
      <c r="AU247" s="210" t="s">
        <v>81</v>
      </c>
      <c r="AV247" s="14" t="s">
        <v>128</v>
      </c>
      <c r="AW247" s="14" t="s">
        <v>132</v>
      </c>
      <c r="AX247" s="14" t="s">
        <v>79</v>
      </c>
      <c r="AY247" s="210" t="s">
        <v>120</v>
      </c>
    </row>
    <row r="248" spans="1:65" s="2" customFormat="1" ht="37.75" customHeight="1">
      <c r="A248" s="36"/>
      <c r="B248" s="37"/>
      <c r="C248" s="175" t="s">
        <v>344</v>
      </c>
      <c r="D248" s="175" t="s">
        <v>123</v>
      </c>
      <c r="E248" s="176" t="s">
        <v>732</v>
      </c>
      <c r="F248" s="177" t="s">
        <v>733</v>
      </c>
      <c r="G248" s="178" t="s">
        <v>716</v>
      </c>
      <c r="H248" s="179">
        <v>98.096999999999994</v>
      </c>
      <c r="I248" s="180"/>
      <c r="J248" s="181">
        <f>ROUND(I248*H248,2)</f>
        <v>0</v>
      </c>
      <c r="K248" s="177" t="s">
        <v>536</v>
      </c>
      <c r="L248" s="41"/>
      <c r="M248" s="182" t="s">
        <v>19</v>
      </c>
      <c r="N248" s="183" t="s">
        <v>42</v>
      </c>
      <c r="O248" s="66"/>
      <c r="P248" s="184">
        <f>O248*H248</f>
        <v>0</v>
      </c>
      <c r="Q248" s="184">
        <v>0</v>
      </c>
      <c r="R248" s="184">
        <f>Q248*H248</f>
        <v>0</v>
      </c>
      <c r="S248" s="184">
        <v>0</v>
      </c>
      <c r="T248" s="185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6" t="s">
        <v>128</v>
      </c>
      <c r="AT248" s="186" t="s">
        <v>123</v>
      </c>
      <c r="AU248" s="186" t="s">
        <v>81</v>
      </c>
      <c r="AY248" s="19" t="s">
        <v>120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9" t="s">
        <v>79</v>
      </c>
      <c r="BK248" s="187">
        <f>ROUND(I248*H248,2)</f>
        <v>0</v>
      </c>
      <c r="BL248" s="19" t="s">
        <v>128</v>
      </c>
      <c r="BM248" s="186" t="s">
        <v>734</v>
      </c>
    </row>
    <row r="249" spans="1:65" s="2" customFormat="1" ht="10">
      <c r="A249" s="36"/>
      <c r="B249" s="37"/>
      <c r="C249" s="38"/>
      <c r="D249" s="245" t="s">
        <v>538</v>
      </c>
      <c r="E249" s="38"/>
      <c r="F249" s="246" t="s">
        <v>735</v>
      </c>
      <c r="G249" s="38"/>
      <c r="H249" s="38"/>
      <c r="I249" s="247"/>
      <c r="J249" s="38"/>
      <c r="K249" s="38"/>
      <c r="L249" s="41"/>
      <c r="M249" s="248"/>
      <c r="N249" s="249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538</v>
      </c>
      <c r="AU249" s="19" t="s">
        <v>81</v>
      </c>
    </row>
    <row r="250" spans="1:65" s="15" customFormat="1" ht="10">
      <c r="B250" s="211"/>
      <c r="C250" s="212"/>
      <c r="D250" s="190" t="s">
        <v>130</v>
      </c>
      <c r="E250" s="213" t="s">
        <v>19</v>
      </c>
      <c r="F250" s="214" t="s">
        <v>723</v>
      </c>
      <c r="G250" s="212"/>
      <c r="H250" s="213" t="s">
        <v>19</v>
      </c>
      <c r="I250" s="215"/>
      <c r="J250" s="212"/>
      <c r="K250" s="212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130</v>
      </c>
      <c r="AU250" s="220" t="s">
        <v>81</v>
      </c>
      <c r="AV250" s="15" t="s">
        <v>79</v>
      </c>
      <c r="AW250" s="15" t="s">
        <v>132</v>
      </c>
      <c r="AX250" s="15" t="s">
        <v>71</v>
      </c>
      <c r="AY250" s="220" t="s">
        <v>120</v>
      </c>
    </row>
    <row r="251" spans="1:65" s="13" customFormat="1" ht="10">
      <c r="B251" s="188"/>
      <c r="C251" s="189"/>
      <c r="D251" s="190" t="s">
        <v>130</v>
      </c>
      <c r="E251" s="191" t="s">
        <v>19</v>
      </c>
      <c r="F251" s="192" t="s">
        <v>725</v>
      </c>
      <c r="G251" s="189"/>
      <c r="H251" s="193">
        <v>15.231</v>
      </c>
      <c r="I251" s="194"/>
      <c r="J251" s="189"/>
      <c r="K251" s="189"/>
      <c r="L251" s="195"/>
      <c r="M251" s="196"/>
      <c r="N251" s="197"/>
      <c r="O251" s="197"/>
      <c r="P251" s="197"/>
      <c r="Q251" s="197"/>
      <c r="R251" s="197"/>
      <c r="S251" s="197"/>
      <c r="T251" s="198"/>
      <c r="AT251" s="199" t="s">
        <v>130</v>
      </c>
      <c r="AU251" s="199" t="s">
        <v>81</v>
      </c>
      <c r="AV251" s="13" t="s">
        <v>81</v>
      </c>
      <c r="AW251" s="13" t="s">
        <v>132</v>
      </c>
      <c r="AX251" s="13" t="s">
        <v>71</v>
      </c>
      <c r="AY251" s="199" t="s">
        <v>120</v>
      </c>
    </row>
    <row r="252" spans="1:65" s="13" customFormat="1" ht="10">
      <c r="B252" s="188"/>
      <c r="C252" s="189"/>
      <c r="D252" s="190" t="s">
        <v>130</v>
      </c>
      <c r="E252" s="191" t="s">
        <v>19</v>
      </c>
      <c r="F252" s="192" t="s">
        <v>736</v>
      </c>
      <c r="G252" s="189"/>
      <c r="H252" s="193">
        <v>5.056</v>
      </c>
      <c r="I252" s="194"/>
      <c r="J252" s="189"/>
      <c r="K252" s="189"/>
      <c r="L252" s="195"/>
      <c r="M252" s="196"/>
      <c r="N252" s="197"/>
      <c r="O252" s="197"/>
      <c r="P252" s="197"/>
      <c r="Q252" s="197"/>
      <c r="R252" s="197"/>
      <c r="S252" s="197"/>
      <c r="T252" s="198"/>
      <c r="AT252" s="199" t="s">
        <v>130</v>
      </c>
      <c r="AU252" s="199" t="s">
        <v>81</v>
      </c>
      <c r="AV252" s="13" t="s">
        <v>81</v>
      </c>
      <c r="AW252" s="13" t="s">
        <v>132</v>
      </c>
      <c r="AX252" s="13" t="s">
        <v>71</v>
      </c>
      <c r="AY252" s="199" t="s">
        <v>120</v>
      </c>
    </row>
    <row r="253" spans="1:65" s="15" customFormat="1" ht="10">
      <c r="B253" s="211"/>
      <c r="C253" s="212"/>
      <c r="D253" s="190" t="s">
        <v>130</v>
      </c>
      <c r="E253" s="213" t="s">
        <v>19</v>
      </c>
      <c r="F253" s="214" t="s">
        <v>730</v>
      </c>
      <c r="G253" s="212"/>
      <c r="H253" s="213" t="s">
        <v>19</v>
      </c>
      <c r="I253" s="215"/>
      <c r="J253" s="212"/>
      <c r="K253" s="212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130</v>
      </c>
      <c r="AU253" s="220" t="s">
        <v>81</v>
      </c>
      <c r="AV253" s="15" t="s">
        <v>79</v>
      </c>
      <c r="AW253" s="15" t="s">
        <v>132</v>
      </c>
      <c r="AX253" s="15" t="s">
        <v>71</v>
      </c>
      <c r="AY253" s="220" t="s">
        <v>120</v>
      </c>
    </row>
    <row r="254" spans="1:65" s="13" customFormat="1" ht="10">
      <c r="B254" s="188"/>
      <c r="C254" s="189"/>
      <c r="D254" s="190" t="s">
        <v>130</v>
      </c>
      <c r="E254" s="191" t="s">
        <v>19</v>
      </c>
      <c r="F254" s="192" t="s">
        <v>731</v>
      </c>
      <c r="G254" s="189"/>
      <c r="H254" s="193">
        <v>77.81</v>
      </c>
      <c r="I254" s="194"/>
      <c r="J254" s="189"/>
      <c r="K254" s="189"/>
      <c r="L254" s="195"/>
      <c r="M254" s="196"/>
      <c r="N254" s="197"/>
      <c r="O254" s="197"/>
      <c r="P254" s="197"/>
      <c r="Q254" s="197"/>
      <c r="R254" s="197"/>
      <c r="S254" s="197"/>
      <c r="T254" s="198"/>
      <c r="AT254" s="199" t="s">
        <v>130</v>
      </c>
      <c r="AU254" s="199" t="s">
        <v>81</v>
      </c>
      <c r="AV254" s="13" t="s">
        <v>81</v>
      </c>
      <c r="AW254" s="13" t="s">
        <v>132</v>
      </c>
      <c r="AX254" s="13" t="s">
        <v>71</v>
      </c>
      <c r="AY254" s="199" t="s">
        <v>120</v>
      </c>
    </row>
    <row r="255" spans="1:65" s="14" customFormat="1" ht="10">
      <c r="B255" s="200"/>
      <c r="C255" s="201"/>
      <c r="D255" s="190" t="s">
        <v>130</v>
      </c>
      <c r="E255" s="202" t="s">
        <v>19</v>
      </c>
      <c r="F255" s="203" t="s">
        <v>133</v>
      </c>
      <c r="G255" s="201"/>
      <c r="H255" s="204">
        <v>98.097000000000008</v>
      </c>
      <c r="I255" s="205"/>
      <c r="J255" s="201"/>
      <c r="K255" s="201"/>
      <c r="L255" s="206"/>
      <c r="M255" s="207"/>
      <c r="N255" s="208"/>
      <c r="O255" s="208"/>
      <c r="P255" s="208"/>
      <c r="Q255" s="208"/>
      <c r="R255" s="208"/>
      <c r="S255" s="208"/>
      <c r="T255" s="209"/>
      <c r="AT255" s="210" t="s">
        <v>130</v>
      </c>
      <c r="AU255" s="210" t="s">
        <v>81</v>
      </c>
      <c r="AV255" s="14" t="s">
        <v>128</v>
      </c>
      <c r="AW255" s="14" t="s">
        <v>132</v>
      </c>
      <c r="AX255" s="14" t="s">
        <v>79</v>
      </c>
      <c r="AY255" s="210" t="s">
        <v>120</v>
      </c>
    </row>
    <row r="256" spans="1:65" s="2" customFormat="1" ht="16.5" customHeight="1">
      <c r="A256" s="36"/>
      <c r="B256" s="37"/>
      <c r="C256" s="232" t="s">
        <v>351</v>
      </c>
      <c r="D256" s="232" t="s">
        <v>186</v>
      </c>
      <c r="E256" s="233" t="s">
        <v>737</v>
      </c>
      <c r="F256" s="234" t="s">
        <v>738</v>
      </c>
      <c r="G256" s="235" t="s">
        <v>189</v>
      </c>
      <c r="H256" s="236">
        <v>8.3000000000000004E-2</v>
      </c>
      <c r="I256" s="237"/>
      <c r="J256" s="238">
        <f>ROUND(I256*H256,2)</f>
        <v>0</v>
      </c>
      <c r="K256" s="234" t="s">
        <v>536</v>
      </c>
      <c r="L256" s="239"/>
      <c r="M256" s="240" t="s">
        <v>19</v>
      </c>
      <c r="N256" s="241" t="s">
        <v>42</v>
      </c>
      <c r="O256" s="66"/>
      <c r="P256" s="184">
        <f>O256*H256</f>
        <v>0</v>
      </c>
      <c r="Q256" s="184">
        <v>1</v>
      </c>
      <c r="R256" s="184">
        <f>Q256*H256</f>
        <v>8.3000000000000004E-2</v>
      </c>
      <c r="S256" s="184">
        <v>0</v>
      </c>
      <c r="T256" s="185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86" t="s">
        <v>453</v>
      </c>
      <c r="AT256" s="186" t="s">
        <v>186</v>
      </c>
      <c r="AU256" s="186" t="s">
        <v>81</v>
      </c>
      <c r="AY256" s="19" t="s">
        <v>120</v>
      </c>
      <c r="BE256" s="187">
        <f>IF(N256="základní",J256,0)</f>
        <v>0</v>
      </c>
      <c r="BF256" s="187">
        <f>IF(N256="snížená",J256,0)</f>
        <v>0</v>
      </c>
      <c r="BG256" s="187">
        <f>IF(N256="zákl. přenesená",J256,0)</f>
        <v>0</v>
      </c>
      <c r="BH256" s="187">
        <f>IF(N256="sníž. přenesená",J256,0)</f>
        <v>0</v>
      </c>
      <c r="BI256" s="187">
        <f>IF(N256="nulová",J256,0)</f>
        <v>0</v>
      </c>
      <c r="BJ256" s="19" t="s">
        <v>79</v>
      </c>
      <c r="BK256" s="187">
        <f>ROUND(I256*H256,2)</f>
        <v>0</v>
      </c>
      <c r="BL256" s="19" t="s">
        <v>453</v>
      </c>
      <c r="BM256" s="186" t="s">
        <v>739</v>
      </c>
    </row>
    <row r="257" spans="1:65" s="15" customFormat="1" ht="10">
      <c r="B257" s="211"/>
      <c r="C257" s="212"/>
      <c r="D257" s="190" t="s">
        <v>130</v>
      </c>
      <c r="E257" s="213" t="s">
        <v>19</v>
      </c>
      <c r="F257" s="214" t="s">
        <v>719</v>
      </c>
      <c r="G257" s="212"/>
      <c r="H257" s="213" t="s">
        <v>19</v>
      </c>
      <c r="I257" s="215"/>
      <c r="J257" s="212"/>
      <c r="K257" s="212"/>
      <c r="L257" s="216"/>
      <c r="M257" s="217"/>
      <c r="N257" s="218"/>
      <c r="O257" s="218"/>
      <c r="P257" s="218"/>
      <c r="Q257" s="218"/>
      <c r="R257" s="218"/>
      <c r="S257" s="218"/>
      <c r="T257" s="219"/>
      <c r="AT257" s="220" t="s">
        <v>130</v>
      </c>
      <c r="AU257" s="220" t="s">
        <v>81</v>
      </c>
      <c r="AV257" s="15" t="s">
        <v>79</v>
      </c>
      <c r="AW257" s="15" t="s">
        <v>132</v>
      </c>
      <c r="AX257" s="15" t="s">
        <v>71</v>
      </c>
      <c r="AY257" s="220" t="s">
        <v>120</v>
      </c>
    </row>
    <row r="258" spans="1:65" s="13" customFormat="1" ht="10">
      <c r="B258" s="188"/>
      <c r="C258" s="189"/>
      <c r="D258" s="190" t="s">
        <v>130</v>
      </c>
      <c r="E258" s="191" t="s">
        <v>19</v>
      </c>
      <c r="F258" s="192" t="s">
        <v>740</v>
      </c>
      <c r="G258" s="189"/>
      <c r="H258" s="193">
        <v>8.2886896512000027E-2</v>
      </c>
      <c r="I258" s="194"/>
      <c r="J258" s="189"/>
      <c r="K258" s="189"/>
      <c r="L258" s="195"/>
      <c r="M258" s="196"/>
      <c r="N258" s="197"/>
      <c r="O258" s="197"/>
      <c r="P258" s="197"/>
      <c r="Q258" s="197"/>
      <c r="R258" s="197"/>
      <c r="S258" s="197"/>
      <c r="T258" s="198"/>
      <c r="AT258" s="199" t="s">
        <v>130</v>
      </c>
      <c r="AU258" s="199" t="s">
        <v>81</v>
      </c>
      <c r="AV258" s="13" t="s">
        <v>81</v>
      </c>
      <c r="AW258" s="13" t="s">
        <v>132</v>
      </c>
      <c r="AX258" s="13" t="s">
        <v>71</v>
      </c>
      <c r="AY258" s="199" t="s">
        <v>120</v>
      </c>
    </row>
    <row r="259" spans="1:65" s="14" customFormat="1" ht="10">
      <c r="B259" s="200"/>
      <c r="C259" s="201"/>
      <c r="D259" s="190" t="s">
        <v>130</v>
      </c>
      <c r="E259" s="202" t="s">
        <v>19</v>
      </c>
      <c r="F259" s="203" t="s">
        <v>133</v>
      </c>
      <c r="G259" s="201"/>
      <c r="H259" s="204">
        <v>8.2886896512000027E-2</v>
      </c>
      <c r="I259" s="205"/>
      <c r="J259" s="201"/>
      <c r="K259" s="201"/>
      <c r="L259" s="206"/>
      <c r="M259" s="207"/>
      <c r="N259" s="208"/>
      <c r="O259" s="208"/>
      <c r="P259" s="208"/>
      <c r="Q259" s="208"/>
      <c r="R259" s="208"/>
      <c r="S259" s="208"/>
      <c r="T259" s="209"/>
      <c r="AT259" s="210" t="s">
        <v>130</v>
      </c>
      <c r="AU259" s="210" t="s">
        <v>81</v>
      </c>
      <c r="AV259" s="14" t="s">
        <v>128</v>
      </c>
      <c r="AW259" s="14" t="s">
        <v>132</v>
      </c>
      <c r="AX259" s="14" t="s">
        <v>79</v>
      </c>
      <c r="AY259" s="210" t="s">
        <v>120</v>
      </c>
    </row>
    <row r="260" spans="1:65" s="2" customFormat="1" ht="16.5" customHeight="1">
      <c r="A260" s="36"/>
      <c r="B260" s="37"/>
      <c r="C260" s="232" t="s">
        <v>358</v>
      </c>
      <c r="D260" s="232" t="s">
        <v>186</v>
      </c>
      <c r="E260" s="233" t="s">
        <v>741</v>
      </c>
      <c r="F260" s="234" t="s">
        <v>742</v>
      </c>
      <c r="G260" s="235" t="s">
        <v>189</v>
      </c>
      <c r="H260" s="236">
        <v>1.1539999999999999</v>
      </c>
      <c r="I260" s="237"/>
      <c r="J260" s="238">
        <f>ROUND(I260*H260,2)</f>
        <v>0</v>
      </c>
      <c r="K260" s="234" t="s">
        <v>536</v>
      </c>
      <c r="L260" s="239"/>
      <c r="M260" s="240" t="s">
        <v>19</v>
      </c>
      <c r="N260" s="241" t="s">
        <v>42</v>
      </c>
      <c r="O260" s="66"/>
      <c r="P260" s="184">
        <f>O260*H260</f>
        <v>0</v>
      </c>
      <c r="Q260" s="184">
        <v>1</v>
      </c>
      <c r="R260" s="184">
        <f>Q260*H260</f>
        <v>1.1539999999999999</v>
      </c>
      <c r="S260" s="184">
        <v>0</v>
      </c>
      <c r="T260" s="185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6" t="s">
        <v>191</v>
      </c>
      <c r="AT260" s="186" t="s">
        <v>186</v>
      </c>
      <c r="AU260" s="186" t="s">
        <v>81</v>
      </c>
      <c r="AY260" s="19" t="s">
        <v>120</v>
      </c>
      <c r="BE260" s="187">
        <f>IF(N260="základní",J260,0)</f>
        <v>0</v>
      </c>
      <c r="BF260" s="187">
        <f>IF(N260="snížená",J260,0)</f>
        <v>0</v>
      </c>
      <c r="BG260" s="187">
        <f>IF(N260="zákl. přenesená",J260,0)</f>
        <v>0</v>
      </c>
      <c r="BH260" s="187">
        <f>IF(N260="sníž. přenesená",J260,0)</f>
        <v>0</v>
      </c>
      <c r="BI260" s="187">
        <f>IF(N260="nulová",J260,0)</f>
        <v>0</v>
      </c>
      <c r="BJ260" s="19" t="s">
        <v>79</v>
      </c>
      <c r="BK260" s="187">
        <f>ROUND(I260*H260,2)</f>
        <v>0</v>
      </c>
      <c r="BL260" s="19" t="s">
        <v>128</v>
      </c>
      <c r="BM260" s="186" t="s">
        <v>743</v>
      </c>
    </row>
    <row r="261" spans="1:65" s="15" customFormat="1" ht="10">
      <c r="B261" s="211"/>
      <c r="C261" s="212"/>
      <c r="D261" s="190" t="s">
        <v>130</v>
      </c>
      <c r="E261" s="213" t="s">
        <v>19</v>
      </c>
      <c r="F261" s="214" t="s">
        <v>721</v>
      </c>
      <c r="G261" s="212"/>
      <c r="H261" s="213" t="s">
        <v>19</v>
      </c>
      <c r="I261" s="215"/>
      <c r="J261" s="212"/>
      <c r="K261" s="212"/>
      <c r="L261" s="216"/>
      <c r="M261" s="217"/>
      <c r="N261" s="218"/>
      <c r="O261" s="218"/>
      <c r="P261" s="218"/>
      <c r="Q261" s="218"/>
      <c r="R261" s="218"/>
      <c r="S261" s="218"/>
      <c r="T261" s="219"/>
      <c r="AT261" s="220" t="s">
        <v>130</v>
      </c>
      <c r="AU261" s="220" t="s">
        <v>81</v>
      </c>
      <c r="AV261" s="15" t="s">
        <v>79</v>
      </c>
      <c r="AW261" s="15" t="s">
        <v>132</v>
      </c>
      <c r="AX261" s="15" t="s">
        <v>71</v>
      </c>
      <c r="AY261" s="220" t="s">
        <v>120</v>
      </c>
    </row>
    <row r="262" spans="1:65" s="13" customFormat="1" ht="10">
      <c r="B262" s="188"/>
      <c r="C262" s="189"/>
      <c r="D262" s="190" t="s">
        <v>130</v>
      </c>
      <c r="E262" s="191" t="s">
        <v>19</v>
      </c>
      <c r="F262" s="192" t="s">
        <v>744</v>
      </c>
      <c r="G262" s="189"/>
      <c r="H262" s="193">
        <v>1.15395</v>
      </c>
      <c r="I262" s="194"/>
      <c r="J262" s="189"/>
      <c r="K262" s="189"/>
      <c r="L262" s="195"/>
      <c r="M262" s="196"/>
      <c r="N262" s="197"/>
      <c r="O262" s="197"/>
      <c r="P262" s="197"/>
      <c r="Q262" s="197"/>
      <c r="R262" s="197"/>
      <c r="S262" s="197"/>
      <c r="T262" s="198"/>
      <c r="AT262" s="199" t="s">
        <v>130</v>
      </c>
      <c r="AU262" s="199" t="s">
        <v>81</v>
      </c>
      <c r="AV262" s="13" t="s">
        <v>81</v>
      </c>
      <c r="AW262" s="13" t="s">
        <v>132</v>
      </c>
      <c r="AX262" s="13" t="s">
        <v>71</v>
      </c>
      <c r="AY262" s="199" t="s">
        <v>120</v>
      </c>
    </row>
    <row r="263" spans="1:65" s="14" customFormat="1" ht="10">
      <c r="B263" s="200"/>
      <c r="C263" s="201"/>
      <c r="D263" s="190" t="s">
        <v>130</v>
      </c>
      <c r="E263" s="202" t="s">
        <v>19</v>
      </c>
      <c r="F263" s="203" t="s">
        <v>133</v>
      </c>
      <c r="G263" s="201"/>
      <c r="H263" s="204">
        <v>1.15395</v>
      </c>
      <c r="I263" s="205"/>
      <c r="J263" s="201"/>
      <c r="K263" s="201"/>
      <c r="L263" s="206"/>
      <c r="M263" s="207"/>
      <c r="N263" s="208"/>
      <c r="O263" s="208"/>
      <c r="P263" s="208"/>
      <c r="Q263" s="208"/>
      <c r="R263" s="208"/>
      <c r="S263" s="208"/>
      <c r="T263" s="209"/>
      <c r="AT263" s="210" t="s">
        <v>130</v>
      </c>
      <c r="AU263" s="210" t="s">
        <v>81</v>
      </c>
      <c r="AV263" s="14" t="s">
        <v>128</v>
      </c>
      <c r="AW263" s="14" t="s">
        <v>132</v>
      </c>
      <c r="AX263" s="14" t="s">
        <v>79</v>
      </c>
      <c r="AY263" s="210" t="s">
        <v>120</v>
      </c>
    </row>
    <row r="264" spans="1:65" s="2" customFormat="1" ht="37.75" customHeight="1">
      <c r="A264" s="36"/>
      <c r="B264" s="37"/>
      <c r="C264" s="175" t="s">
        <v>363</v>
      </c>
      <c r="D264" s="175" t="s">
        <v>123</v>
      </c>
      <c r="E264" s="176" t="s">
        <v>745</v>
      </c>
      <c r="F264" s="177" t="s">
        <v>746</v>
      </c>
      <c r="G264" s="178" t="s">
        <v>716</v>
      </c>
      <c r="H264" s="179">
        <v>1607.288</v>
      </c>
      <c r="I264" s="180"/>
      <c r="J264" s="181">
        <f>ROUND(I264*H264,2)</f>
        <v>0</v>
      </c>
      <c r="K264" s="177" t="s">
        <v>536</v>
      </c>
      <c r="L264" s="41"/>
      <c r="M264" s="182" t="s">
        <v>19</v>
      </c>
      <c r="N264" s="183" t="s">
        <v>42</v>
      </c>
      <c r="O264" s="66"/>
      <c r="P264" s="184">
        <f>O264*H264</f>
        <v>0</v>
      </c>
      <c r="Q264" s="184">
        <v>0</v>
      </c>
      <c r="R264" s="184">
        <f>Q264*H264</f>
        <v>0</v>
      </c>
      <c r="S264" s="184">
        <v>0</v>
      </c>
      <c r="T264" s="185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86" t="s">
        <v>128</v>
      </c>
      <c r="AT264" s="186" t="s">
        <v>123</v>
      </c>
      <c r="AU264" s="186" t="s">
        <v>81</v>
      </c>
      <c r="AY264" s="19" t="s">
        <v>120</v>
      </c>
      <c r="BE264" s="187">
        <f>IF(N264="základní",J264,0)</f>
        <v>0</v>
      </c>
      <c r="BF264" s="187">
        <f>IF(N264="snížená",J264,0)</f>
        <v>0</v>
      </c>
      <c r="BG264" s="187">
        <f>IF(N264="zákl. přenesená",J264,0)</f>
        <v>0</v>
      </c>
      <c r="BH264" s="187">
        <f>IF(N264="sníž. přenesená",J264,0)</f>
        <v>0</v>
      </c>
      <c r="BI264" s="187">
        <f>IF(N264="nulová",J264,0)</f>
        <v>0</v>
      </c>
      <c r="BJ264" s="19" t="s">
        <v>79</v>
      </c>
      <c r="BK264" s="187">
        <f>ROUND(I264*H264,2)</f>
        <v>0</v>
      </c>
      <c r="BL264" s="19" t="s">
        <v>128</v>
      </c>
      <c r="BM264" s="186" t="s">
        <v>747</v>
      </c>
    </row>
    <row r="265" spans="1:65" s="2" customFormat="1" ht="10">
      <c r="A265" s="36"/>
      <c r="B265" s="37"/>
      <c r="C265" s="38"/>
      <c r="D265" s="245" t="s">
        <v>538</v>
      </c>
      <c r="E265" s="38"/>
      <c r="F265" s="246" t="s">
        <v>748</v>
      </c>
      <c r="G265" s="38"/>
      <c r="H265" s="38"/>
      <c r="I265" s="247"/>
      <c r="J265" s="38"/>
      <c r="K265" s="38"/>
      <c r="L265" s="41"/>
      <c r="M265" s="248"/>
      <c r="N265" s="249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538</v>
      </c>
      <c r="AU265" s="19" t="s">
        <v>81</v>
      </c>
    </row>
    <row r="266" spans="1:65" s="15" customFormat="1" ht="10">
      <c r="B266" s="211"/>
      <c r="C266" s="212"/>
      <c r="D266" s="190" t="s">
        <v>130</v>
      </c>
      <c r="E266" s="213" t="s">
        <v>19</v>
      </c>
      <c r="F266" s="214" t="s">
        <v>749</v>
      </c>
      <c r="G266" s="212"/>
      <c r="H266" s="213" t="s">
        <v>19</v>
      </c>
      <c r="I266" s="215"/>
      <c r="J266" s="212"/>
      <c r="K266" s="212"/>
      <c r="L266" s="216"/>
      <c r="M266" s="217"/>
      <c r="N266" s="218"/>
      <c r="O266" s="218"/>
      <c r="P266" s="218"/>
      <c r="Q266" s="218"/>
      <c r="R266" s="218"/>
      <c r="S266" s="218"/>
      <c r="T266" s="219"/>
      <c r="AT266" s="220" t="s">
        <v>130</v>
      </c>
      <c r="AU266" s="220" t="s">
        <v>81</v>
      </c>
      <c r="AV266" s="15" t="s">
        <v>79</v>
      </c>
      <c r="AW266" s="15" t="s">
        <v>132</v>
      </c>
      <c r="AX266" s="15" t="s">
        <v>71</v>
      </c>
      <c r="AY266" s="220" t="s">
        <v>120</v>
      </c>
    </row>
    <row r="267" spans="1:65" s="13" customFormat="1" ht="10">
      <c r="B267" s="188"/>
      <c r="C267" s="189"/>
      <c r="D267" s="190" t="s">
        <v>130</v>
      </c>
      <c r="E267" s="191" t="s">
        <v>19</v>
      </c>
      <c r="F267" s="192" t="s">
        <v>750</v>
      </c>
      <c r="G267" s="189"/>
      <c r="H267" s="193">
        <v>765.37500000000011</v>
      </c>
      <c r="I267" s="194"/>
      <c r="J267" s="189"/>
      <c r="K267" s="189"/>
      <c r="L267" s="195"/>
      <c r="M267" s="196"/>
      <c r="N267" s="197"/>
      <c r="O267" s="197"/>
      <c r="P267" s="197"/>
      <c r="Q267" s="197"/>
      <c r="R267" s="197"/>
      <c r="S267" s="197"/>
      <c r="T267" s="198"/>
      <c r="AT267" s="199" t="s">
        <v>130</v>
      </c>
      <c r="AU267" s="199" t="s">
        <v>81</v>
      </c>
      <c r="AV267" s="13" t="s">
        <v>81</v>
      </c>
      <c r="AW267" s="13" t="s">
        <v>132</v>
      </c>
      <c r="AX267" s="13" t="s">
        <v>71</v>
      </c>
      <c r="AY267" s="199" t="s">
        <v>120</v>
      </c>
    </row>
    <row r="268" spans="1:65" s="13" customFormat="1" ht="10">
      <c r="B268" s="188"/>
      <c r="C268" s="189"/>
      <c r="D268" s="190" t="s">
        <v>130</v>
      </c>
      <c r="E268" s="191" t="s">
        <v>19</v>
      </c>
      <c r="F268" s="192" t="s">
        <v>751</v>
      </c>
      <c r="G268" s="189"/>
      <c r="H268" s="193">
        <v>841.91250000000025</v>
      </c>
      <c r="I268" s="194"/>
      <c r="J268" s="189"/>
      <c r="K268" s="189"/>
      <c r="L268" s="195"/>
      <c r="M268" s="196"/>
      <c r="N268" s="197"/>
      <c r="O268" s="197"/>
      <c r="P268" s="197"/>
      <c r="Q268" s="197"/>
      <c r="R268" s="197"/>
      <c r="S268" s="197"/>
      <c r="T268" s="198"/>
      <c r="AT268" s="199" t="s">
        <v>130</v>
      </c>
      <c r="AU268" s="199" t="s">
        <v>81</v>
      </c>
      <c r="AV268" s="13" t="s">
        <v>81</v>
      </c>
      <c r="AW268" s="13" t="s">
        <v>132</v>
      </c>
      <c r="AX268" s="13" t="s">
        <v>71</v>
      </c>
      <c r="AY268" s="199" t="s">
        <v>120</v>
      </c>
    </row>
    <row r="269" spans="1:65" s="14" customFormat="1" ht="10">
      <c r="B269" s="200"/>
      <c r="C269" s="201"/>
      <c r="D269" s="190" t="s">
        <v>130</v>
      </c>
      <c r="E269" s="202" t="s">
        <v>19</v>
      </c>
      <c r="F269" s="203" t="s">
        <v>133</v>
      </c>
      <c r="G269" s="201"/>
      <c r="H269" s="204">
        <v>1607.2875000000004</v>
      </c>
      <c r="I269" s="205"/>
      <c r="J269" s="201"/>
      <c r="K269" s="201"/>
      <c r="L269" s="206"/>
      <c r="M269" s="207"/>
      <c r="N269" s="208"/>
      <c r="O269" s="208"/>
      <c r="P269" s="208"/>
      <c r="Q269" s="208"/>
      <c r="R269" s="208"/>
      <c r="S269" s="208"/>
      <c r="T269" s="209"/>
      <c r="AT269" s="210" t="s">
        <v>130</v>
      </c>
      <c r="AU269" s="210" t="s">
        <v>81</v>
      </c>
      <c r="AV269" s="14" t="s">
        <v>128</v>
      </c>
      <c r="AW269" s="14" t="s">
        <v>132</v>
      </c>
      <c r="AX269" s="14" t="s">
        <v>79</v>
      </c>
      <c r="AY269" s="210" t="s">
        <v>120</v>
      </c>
    </row>
    <row r="270" spans="1:65" s="2" customFormat="1" ht="37.75" customHeight="1">
      <c r="A270" s="36"/>
      <c r="B270" s="37"/>
      <c r="C270" s="175" t="s">
        <v>368</v>
      </c>
      <c r="D270" s="175" t="s">
        <v>123</v>
      </c>
      <c r="E270" s="176" t="s">
        <v>752</v>
      </c>
      <c r="F270" s="177" t="s">
        <v>753</v>
      </c>
      <c r="G270" s="178" t="s">
        <v>716</v>
      </c>
      <c r="H270" s="179">
        <v>1607.288</v>
      </c>
      <c r="I270" s="180"/>
      <c r="J270" s="181">
        <f>ROUND(I270*H270,2)</f>
        <v>0</v>
      </c>
      <c r="K270" s="177" t="s">
        <v>536</v>
      </c>
      <c r="L270" s="41"/>
      <c r="M270" s="182" t="s">
        <v>19</v>
      </c>
      <c r="N270" s="183" t="s">
        <v>42</v>
      </c>
      <c r="O270" s="66"/>
      <c r="P270" s="184">
        <f>O270*H270</f>
        <v>0</v>
      </c>
      <c r="Q270" s="184">
        <v>0</v>
      </c>
      <c r="R270" s="184">
        <f>Q270*H270</f>
        <v>0</v>
      </c>
      <c r="S270" s="184">
        <v>0</v>
      </c>
      <c r="T270" s="185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6" t="s">
        <v>128</v>
      </c>
      <c r="AT270" s="186" t="s">
        <v>123</v>
      </c>
      <c r="AU270" s="186" t="s">
        <v>81</v>
      </c>
      <c r="AY270" s="19" t="s">
        <v>120</v>
      </c>
      <c r="BE270" s="187">
        <f>IF(N270="základní",J270,0)</f>
        <v>0</v>
      </c>
      <c r="BF270" s="187">
        <f>IF(N270="snížená",J270,0)</f>
        <v>0</v>
      </c>
      <c r="BG270" s="187">
        <f>IF(N270="zákl. přenesená",J270,0)</f>
        <v>0</v>
      </c>
      <c r="BH270" s="187">
        <f>IF(N270="sníž. přenesená",J270,0)</f>
        <v>0</v>
      </c>
      <c r="BI270" s="187">
        <f>IF(N270="nulová",J270,0)</f>
        <v>0</v>
      </c>
      <c r="BJ270" s="19" t="s">
        <v>79</v>
      </c>
      <c r="BK270" s="187">
        <f>ROUND(I270*H270,2)</f>
        <v>0</v>
      </c>
      <c r="BL270" s="19" t="s">
        <v>128</v>
      </c>
      <c r="BM270" s="186" t="s">
        <v>754</v>
      </c>
    </row>
    <row r="271" spans="1:65" s="2" customFormat="1" ht="10">
      <c r="A271" s="36"/>
      <c r="B271" s="37"/>
      <c r="C271" s="38"/>
      <c r="D271" s="245" t="s">
        <v>538</v>
      </c>
      <c r="E271" s="38"/>
      <c r="F271" s="246" t="s">
        <v>755</v>
      </c>
      <c r="G271" s="38"/>
      <c r="H271" s="38"/>
      <c r="I271" s="247"/>
      <c r="J271" s="38"/>
      <c r="K271" s="38"/>
      <c r="L271" s="41"/>
      <c r="M271" s="248"/>
      <c r="N271" s="249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538</v>
      </c>
      <c r="AU271" s="19" t="s">
        <v>81</v>
      </c>
    </row>
    <row r="272" spans="1:65" s="15" customFormat="1" ht="10">
      <c r="B272" s="211"/>
      <c r="C272" s="212"/>
      <c r="D272" s="190" t="s">
        <v>130</v>
      </c>
      <c r="E272" s="213" t="s">
        <v>19</v>
      </c>
      <c r="F272" s="214" t="s">
        <v>749</v>
      </c>
      <c r="G272" s="212"/>
      <c r="H272" s="213" t="s">
        <v>19</v>
      </c>
      <c r="I272" s="215"/>
      <c r="J272" s="212"/>
      <c r="K272" s="212"/>
      <c r="L272" s="216"/>
      <c r="M272" s="217"/>
      <c r="N272" s="218"/>
      <c r="O272" s="218"/>
      <c r="P272" s="218"/>
      <c r="Q272" s="218"/>
      <c r="R272" s="218"/>
      <c r="S272" s="218"/>
      <c r="T272" s="219"/>
      <c r="AT272" s="220" t="s">
        <v>130</v>
      </c>
      <c r="AU272" s="220" t="s">
        <v>81</v>
      </c>
      <c r="AV272" s="15" t="s">
        <v>79</v>
      </c>
      <c r="AW272" s="15" t="s">
        <v>132</v>
      </c>
      <c r="AX272" s="15" t="s">
        <v>71</v>
      </c>
      <c r="AY272" s="220" t="s">
        <v>120</v>
      </c>
    </row>
    <row r="273" spans="1:65" s="13" customFormat="1" ht="10">
      <c r="B273" s="188"/>
      <c r="C273" s="189"/>
      <c r="D273" s="190" t="s">
        <v>130</v>
      </c>
      <c r="E273" s="191" t="s">
        <v>19</v>
      </c>
      <c r="F273" s="192" t="s">
        <v>750</v>
      </c>
      <c r="G273" s="189"/>
      <c r="H273" s="193">
        <v>765.37500000000011</v>
      </c>
      <c r="I273" s="194"/>
      <c r="J273" s="189"/>
      <c r="K273" s="189"/>
      <c r="L273" s="195"/>
      <c r="M273" s="196"/>
      <c r="N273" s="197"/>
      <c r="O273" s="197"/>
      <c r="P273" s="197"/>
      <c r="Q273" s="197"/>
      <c r="R273" s="197"/>
      <c r="S273" s="197"/>
      <c r="T273" s="198"/>
      <c r="AT273" s="199" t="s">
        <v>130</v>
      </c>
      <c r="AU273" s="199" t="s">
        <v>81</v>
      </c>
      <c r="AV273" s="13" t="s">
        <v>81</v>
      </c>
      <c r="AW273" s="13" t="s">
        <v>132</v>
      </c>
      <c r="AX273" s="13" t="s">
        <v>71</v>
      </c>
      <c r="AY273" s="199" t="s">
        <v>120</v>
      </c>
    </row>
    <row r="274" spans="1:65" s="13" customFormat="1" ht="10">
      <c r="B274" s="188"/>
      <c r="C274" s="189"/>
      <c r="D274" s="190" t="s">
        <v>130</v>
      </c>
      <c r="E274" s="191" t="s">
        <v>19</v>
      </c>
      <c r="F274" s="192" t="s">
        <v>751</v>
      </c>
      <c r="G274" s="189"/>
      <c r="H274" s="193">
        <v>841.91250000000025</v>
      </c>
      <c r="I274" s="194"/>
      <c r="J274" s="189"/>
      <c r="K274" s="189"/>
      <c r="L274" s="195"/>
      <c r="M274" s="196"/>
      <c r="N274" s="197"/>
      <c r="O274" s="197"/>
      <c r="P274" s="197"/>
      <c r="Q274" s="197"/>
      <c r="R274" s="197"/>
      <c r="S274" s="197"/>
      <c r="T274" s="198"/>
      <c r="AT274" s="199" t="s">
        <v>130</v>
      </c>
      <c r="AU274" s="199" t="s">
        <v>81</v>
      </c>
      <c r="AV274" s="13" t="s">
        <v>81</v>
      </c>
      <c r="AW274" s="13" t="s">
        <v>132</v>
      </c>
      <c r="AX274" s="13" t="s">
        <v>71</v>
      </c>
      <c r="AY274" s="199" t="s">
        <v>120</v>
      </c>
    </row>
    <row r="275" spans="1:65" s="14" customFormat="1" ht="10">
      <c r="B275" s="200"/>
      <c r="C275" s="201"/>
      <c r="D275" s="190" t="s">
        <v>130</v>
      </c>
      <c r="E275" s="202" t="s">
        <v>19</v>
      </c>
      <c r="F275" s="203" t="s">
        <v>133</v>
      </c>
      <c r="G275" s="201"/>
      <c r="H275" s="204">
        <v>1607.2875000000004</v>
      </c>
      <c r="I275" s="205"/>
      <c r="J275" s="201"/>
      <c r="K275" s="201"/>
      <c r="L275" s="206"/>
      <c r="M275" s="207"/>
      <c r="N275" s="208"/>
      <c r="O275" s="208"/>
      <c r="P275" s="208"/>
      <c r="Q275" s="208"/>
      <c r="R275" s="208"/>
      <c r="S275" s="208"/>
      <c r="T275" s="209"/>
      <c r="AT275" s="210" t="s">
        <v>130</v>
      </c>
      <c r="AU275" s="210" t="s">
        <v>81</v>
      </c>
      <c r="AV275" s="14" t="s">
        <v>128</v>
      </c>
      <c r="AW275" s="14" t="s">
        <v>132</v>
      </c>
      <c r="AX275" s="14" t="s">
        <v>79</v>
      </c>
      <c r="AY275" s="210" t="s">
        <v>120</v>
      </c>
    </row>
    <row r="276" spans="1:65" s="2" customFormat="1" ht="16.5" customHeight="1">
      <c r="A276" s="36"/>
      <c r="B276" s="37"/>
      <c r="C276" s="232" t="s">
        <v>372</v>
      </c>
      <c r="D276" s="232" t="s">
        <v>186</v>
      </c>
      <c r="E276" s="233" t="s">
        <v>756</v>
      </c>
      <c r="F276" s="234" t="s">
        <v>757</v>
      </c>
      <c r="G276" s="235" t="s">
        <v>189</v>
      </c>
      <c r="H276" s="236">
        <v>1.6879999999999999</v>
      </c>
      <c r="I276" s="237"/>
      <c r="J276" s="238">
        <f>ROUND(I276*H276,2)</f>
        <v>0</v>
      </c>
      <c r="K276" s="234" t="s">
        <v>536</v>
      </c>
      <c r="L276" s="239"/>
      <c r="M276" s="240" t="s">
        <v>19</v>
      </c>
      <c r="N276" s="241" t="s">
        <v>42</v>
      </c>
      <c r="O276" s="66"/>
      <c r="P276" s="184">
        <f>O276*H276</f>
        <v>0</v>
      </c>
      <c r="Q276" s="184">
        <v>1</v>
      </c>
      <c r="R276" s="184">
        <f>Q276*H276</f>
        <v>1.6879999999999999</v>
      </c>
      <c r="S276" s="184">
        <v>0</v>
      </c>
      <c r="T276" s="185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86" t="s">
        <v>191</v>
      </c>
      <c r="AT276" s="186" t="s">
        <v>186</v>
      </c>
      <c r="AU276" s="186" t="s">
        <v>81</v>
      </c>
      <c r="AY276" s="19" t="s">
        <v>120</v>
      </c>
      <c r="BE276" s="187">
        <f>IF(N276="základní",J276,0)</f>
        <v>0</v>
      </c>
      <c r="BF276" s="187">
        <f>IF(N276="snížená",J276,0)</f>
        <v>0</v>
      </c>
      <c r="BG276" s="187">
        <f>IF(N276="zákl. přenesená",J276,0)</f>
        <v>0</v>
      </c>
      <c r="BH276" s="187">
        <f>IF(N276="sníž. přenesená",J276,0)</f>
        <v>0</v>
      </c>
      <c r="BI276" s="187">
        <f>IF(N276="nulová",J276,0)</f>
        <v>0</v>
      </c>
      <c r="BJ276" s="19" t="s">
        <v>79</v>
      </c>
      <c r="BK276" s="187">
        <f>ROUND(I276*H276,2)</f>
        <v>0</v>
      </c>
      <c r="BL276" s="19" t="s">
        <v>128</v>
      </c>
      <c r="BM276" s="186" t="s">
        <v>758</v>
      </c>
    </row>
    <row r="277" spans="1:65" s="15" customFormat="1" ht="10">
      <c r="B277" s="211"/>
      <c r="C277" s="212"/>
      <c r="D277" s="190" t="s">
        <v>130</v>
      </c>
      <c r="E277" s="213" t="s">
        <v>19</v>
      </c>
      <c r="F277" s="214" t="s">
        <v>759</v>
      </c>
      <c r="G277" s="212"/>
      <c r="H277" s="213" t="s">
        <v>19</v>
      </c>
      <c r="I277" s="215"/>
      <c r="J277" s="212"/>
      <c r="K277" s="212"/>
      <c r="L277" s="216"/>
      <c r="M277" s="217"/>
      <c r="N277" s="218"/>
      <c r="O277" s="218"/>
      <c r="P277" s="218"/>
      <c r="Q277" s="218"/>
      <c r="R277" s="218"/>
      <c r="S277" s="218"/>
      <c r="T277" s="219"/>
      <c r="AT277" s="220" t="s">
        <v>130</v>
      </c>
      <c r="AU277" s="220" t="s">
        <v>81</v>
      </c>
      <c r="AV277" s="15" t="s">
        <v>79</v>
      </c>
      <c r="AW277" s="15" t="s">
        <v>132</v>
      </c>
      <c r="AX277" s="15" t="s">
        <v>71</v>
      </c>
      <c r="AY277" s="220" t="s">
        <v>120</v>
      </c>
    </row>
    <row r="278" spans="1:65" s="13" customFormat="1" ht="10">
      <c r="B278" s="188"/>
      <c r="C278" s="189"/>
      <c r="D278" s="190" t="s">
        <v>130</v>
      </c>
      <c r="E278" s="191" t="s">
        <v>19</v>
      </c>
      <c r="F278" s="192" t="s">
        <v>760</v>
      </c>
      <c r="G278" s="189"/>
      <c r="H278" s="193">
        <v>0.80364375000000021</v>
      </c>
      <c r="I278" s="194"/>
      <c r="J278" s="189"/>
      <c r="K278" s="189"/>
      <c r="L278" s="195"/>
      <c r="M278" s="196"/>
      <c r="N278" s="197"/>
      <c r="O278" s="197"/>
      <c r="P278" s="197"/>
      <c r="Q278" s="197"/>
      <c r="R278" s="197"/>
      <c r="S278" s="197"/>
      <c r="T278" s="198"/>
      <c r="AT278" s="199" t="s">
        <v>130</v>
      </c>
      <c r="AU278" s="199" t="s">
        <v>81</v>
      </c>
      <c r="AV278" s="13" t="s">
        <v>81</v>
      </c>
      <c r="AW278" s="13" t="s">
        <v>132</v>
      </c>
      <c r="AX278" s="13" t="s">
        <v>71</v>
      </c>
      <c r="AY278" s="199" t="s">
        <v>120</v>
      </c>
    </row>
    <row r="279" spans="1:65" s="13" customFormat="1" ht="10">
      <c r="B279" s="188"/>
      <c r="C279" s="189"/>
      <c r="D279" s="190" t="s">
        <v>130</v>
      </c>
      <c r="E279" s="191" t="s">
        <v>19</v>
      </c>
      <c r="F279" s="192" t="s">
        <v>761</v>
      </c>
      <c r="G279" s="189"/>
      <c r="H279" s="193">
        <v>0.88400812500000026</v>
      </c>
      <c r="I279" s="194"/>
      <c r="J279" s="189"/>
      <c r="K279" s="189"/>
      <c r="L279" s="195"/>
      <c r="M279" s="196"/>
      <c r="N279" s="197"/>
      <c r="O279" s="197"/>
      <c r="P279" s="197"/>
      <c r="Q279" s="197"/>
      <c r="R279" s="197"/>
      <c r="S279" s="197"/>
      <c r="T279" s="198"/>
      <c r="AT279" s="199" t="s">
        <v>130</v>
      </c>
      <c r="AU279" s="199" t="s">
        <v>81</v>
      </c>
      <c r="AV279" s="13" t="s">
        <v>81</v>
      </c>
      <c r="AW279" s="13" t="s">
        <v>132</v>
      </c>
      <c r="AX279" s="13" t="s">
        <v>71</v>
      </c>
      <c r="AY279" s="199" t="s">
        <v>120</v>
      </c>
    </row>
    <row r="280" spans="1:65" s="14" customFormat="1" ht="10">
      <c r="B280" s="200"/>
      <c r="C280" s="201"/>
      <c r="D280" s="190" t="s">
        <v>130</v>
      </c>
      <c r="E280" s="202" t="s">
        <v>19</v>
      </c>
      <c r="F280" s="203" t="s">
        <v>133</v>
      </c>
      <c r="G280" s="201"/>
      <c r="H280" s="204">
        <v>1.6876518750000005</v>
      </c>
      <c r="I280" s="205"/>
      <c r="J280" s="201"/>
      <c r="K280" s="201"/>
      <c r="L280" s="206"/>
      <c r="M280" s="207"/>
      <c r="N280" s="208"/>
      <c r="O280" s="208"/>
      <c r="P280" s="208"/>
      <c r="Q280" s="208"/>
      <c r="R280" s="208"/>
      <c r="S280" s="208"/>
      <c r="T280" s="209"/>
      <c r="AT280" s="210" t="s">
        <v>130</v>
      </c>
      <c r="AU280" s="210" t="s">
        <v>81</v>
      </c>
      <c r="AV280" s="14" t="s">
        <v>128</v>
      </c>
      <c r="AW280" s="14" t="s">
        <v>132</v>
      </c>
      <c r="AX280" s="14" t="s">
        <v>79</v>
      </c>
      <c r="AY280" s="210" t="s">
        <v>120</v>
      </c>
    </row>
    <row r="281" spans="1:65" s="2" customFormat="1" ht="16.5" customHeight="1">
      <c r="A281" s="36"/>
      <c r="B281" s="37"/>
      <c r="C281" s="175" t="s">
        <v>376</v>
      </c>
      <c r="D281" s="175" t="s">
        <v>123</v>
      </c>
      <c r="E281" s="176" t="s">
        <v>762</v>
      </c>
      <c r="F281" s="177" t="s">
        <v>763</v>
      </c>
      <c r="G281" s="178" t="s">
        <v>189</v>
      </c>
      <c r="H281" s="179">
        <v>334</v>
      </c>
      <c r="I281" s="180"/>
      <c r="J281" s="181">
        <f>ROUND(I281*H281,2)</f>
        <v>0</v>
      </c>
      <c r="K281" s="177" t="s">
        <v>536</v>
      </c>
      <c r="L281" s="41"/>
      <c r="M281" s="182" t="s">
        <v>19</v>
      </c>
      <c r="N281" s="183" t="s">
        <v>42</v>
      </c>
      <c r="O281" s="66"/>
      <c r="P281" s="184">
        <f>O281*H281</f>
        <v>0</v>
      </c>
      <c r="Q281" s="184">
        <v>0</v>
      </c>
      <c r="R281" s="184">
        <f>Q281*H281</f>
        <v>0</v>
      </c>
      <c r="S281" s="184">
        <v>0</v>
      </c>
      <c r="T281" s="185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6" t="s">
        <v>128</v>
      </c>
      <c r="AT281" s="186" t="s">
        <v>123</v>
      </c>
      <c r="AU281" s="186" t="s">
        <v>81</v>
      </c>
      <c r="AY281" s="19" t="s">
        <v>120</v>
      </c>
      <c r="BE281" s="187">
        <f>IF(N281="základní",J281,0)</f>
        <v>0</v>
      </c>
      <c r="BF281" s="187">
        <f>IF(N281="snížená",J281,0)</f>
        <v>0</v>
      </c>
      <c r="BG281" s="187">
        <f>IF(N281="zákl. přenesená",J281,0)</f>
        <v>0</v>
      </c>
      <c r="BH281" s="187">
        <f>IF(N281="sníž. přenesená",J281,0)</f>
        <v>0</v>
      </c>
      <c r="BI281" s="187">
        <f>IF(N281="nulová",J281,0)</f>
        <v>0</v>
      </c>
      <c r="BJ281" s="19" t="s">
        <v>79</v>
      </c>
      <c r="BK281" s="187">
        <f>ROUND(I281*H281,2)</f>
        <v>0</v>
      </c>
      <c r="BL281" s="19" t="s">
        <v>128</v>
      </c>
      <c r="BM281" s="186" t="s">
        <v>764</v>
      </c>
    </row>
    <row r="282" spans="1:65" s="2" customFormat="1" ht="10">
      <c r="A282" s="36"/>
      <c r="B282" s="37"/>
      <c r="C282" s="38"/>
      <c r="D282" s="245" t="s">
        <v>538</v>
      </c>
      <c r="E282" s="38"/>
      <c r="F282" s="246" t="s">
        <v>765</v>
      </c>
      <c r="G282" s="38"/>
      <c r="H282" s="38"/>
      <c r="I282" s="247"/>
      <c r="J282" s="38"/>
      <c r="K282" s="38"/>
      <c r="L282" s="41"/>
      <c r="M282" s="248"/>
      <c r="N282" s="249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538</v>
      </c>
      <c r="AU282" s="19" t="s">
        <v>81</v>
      </c>
    </row>
    <row r="283" spans="1:65" s="13" customFormat="1" ht="10">
      <c r="B283" s="188"/>
      <c r="C283" s="189"/>
      <c r="D283" s="190" t="s">
        <v>130</v>
      </c>
      <c r="E283" s="191" t="s">
        <v>19</v>
      </c>
      <c r="F283" s="192" t="s">
        <v>766</v>
      </c>
      <c r="G283" s="189"/>
      <c r="H283" s="193">
        <v>334</v>
      </c>
      <c r="I283" s="194"/>
      <c r="J283" s="189"/>
      <c r="K283" s="189"/>
      <c r="L283" s="195"/>
      <c r="M283" s="196"/>
      <c r="N283" s="197"/>
      <c r="O283" s="197"/>
      <c r="P283" s="197"/>
      <c r="Q283" s="197"/>
      <c r="R283" s="197"/>
      <c r="S283" s="197"/>
      <c r="T283" s="198"/>
      <c r="AT283" s="199" t="s">
        <v>130</v>
      </c>
      <c r="AU283" s="199" t="s">
        <v>81</v>
      </c>
      <c r="AV283" s="13" t="s">
        <v>81</v>
      </c>
      <c r="AW283" s="13" t="s">
        <v>132</v>
      </c>
      <c r="AX283" s="13" t="s">
        <v>79</v>
      </c>
      <c r="AY283" s="199" t="s">
        <v>120</v>
      </c>
    </row>
    <row r="284" spans="1:65" s="2" customFormat="1" ht="16.5" customHeight="1">
      <c r="A284" s="36"/>
      <c r="B284" s="37"/>
      <c r="C284" s="175" t="s">
        <v>382</v>
      </c>
      <c r="D284" s="175" t="s">
        <v>123</v>
      </c>
      <c r="E284" s="176" t="s">
        <v>767</v>
      </c>
      <c r="F284" s="177" t="s">
        <v>768</v>
      </c>
      <c r="G284" s="178" t="s">
        <v>189</v>
      </c>
      <c r="H284" s="179">
        <v>297</v>
      </c>
      <c r="I284" s="180"/>
      <c r="J284" s="181">
        <f>ROUND(I284*H284,2)</f>
        <v>0</v>
      </c>
      <c r="K284" s="177" t="s">
        <v>536</v>
      </c>
      <c r="L284" s="41"/>
      <c r="M284" s="182" t="s">
        <v>19</v>
      </c>
      <c r="N284" s="183" t="s">
        <v>42</v>
      </c>
      <c r="O284" s="66"/>
      <c r="P284" s="184">
        <f>O284*H284</f>
        <v>0</v>
      </c>
      <c r="Q284" s="184">
        <v>0</v>
      </c>
      <c r="R284" s="184">
        <f>Q284*H284</f>
        <v>0</v>
      </c>
      <c r="S284" s="184">
        <v>0</v>
      </c>
      <c r="T284" s="185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6" t="s">
        <v>128</v>
      </c>
      <c r="AT284" s="186" t="s">
        <v>123</v>
      </c>
      <c r="AU284" s="186" t="s">
        <v>81</v>
      </c>
      <c r="AY284" s="19" t="s">
        <v>120</v>
      </c>
      <c r="BE284" s="187">
        <f>IF(N284="základní",J284,0)</f>
        <v>0</v>
      </c>
      <c r="BF284" s="187">
        <f>IF(N284="snížená",J284,0)</f>
        <v>0</v>
      </c>
      <c r="BG284" s="187">
        <f>IF(N284="zákl. přenesená",J284,0)</f>
        <v>0</v>
      </c>
      <c r="BH284" s="187">
        <f>IF(N284="sníž. přenesená",J284,0)</f>
        <v>0</v>
      </c>
      <c r="BI284" s="187">
        <f>IF(N284="nulová",J284,0)</f>
        <v>0</v>
      </c>
      <c r="BJ284" s="19" t="s">
        <v>79</v>
      </c>
      <c r="BK284" s="187">
        <f>ROUND(I284*H284,2)</f>
        <v>0</v>
      </c>
      <c r="BL284" s="19" t="s">
        <v>128</v>
      </c>
      <c r="BM284" s="186" t="s">
        <v>769</v>
      </c>
    </row>
    <row r="285" spans="1:65" s="2" customFormat="1" ht="10">
      <c r="A285" s="36"/>
      <c r="B285" s="37"/>
      <c r="C285" s="38"/>
      <c r="D285" s="245" t="s">
        <v>538</v>
      </c>
      <c r="E285" s="38"/>
      <c r="F285" s="246" t="s">
        <v>770</v>
      </c>
      <c r="G285" s="38"/>
      <c r="H285" s="38"/>
      <c r="I285" s="247"/>
      <c r="J285" s="38"/>
      <c r="K285" s="38"/>
      <c r="L285" s="41"/>
      <c r="M285" s="248"/>
      <c r="N285" s="249"/>
      <c r="O285" s="66"/>
      <c r="P285" s="66"/>
      <c r="Q285" s="66"/>
      <c r="R285" s="66"/>
      <c r="S285" s="66"/>
      <c r="T285" s="67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9" t="s">
        <v>538</v>
      </c>
      <c r="AU285" s="19" t="s">
        <v>81</v>
      </c>
    </row>
    <row r="286" spans="1:65" s="13" customFormat="1" ht="10">
      <c r="B286" s="188"/>
      <c r="C286" s="189"/>
      <c r="D286" s="190" t="s">
        <v>130</v>
      </c>
      <c r="E286" s="191" t="s">
        <v>19</v>
      </c>
      <c r="F286" s="192" t="s">
        <v>771</v>
      </c>
      <c r="G286" s="189"/>
      <c r="H286" s="193">
        <v>297</v>
      </c>
      <c r="I286" s="194"/>
      <c r="J286" s="189"/>
      <c r="K286" s="189"/>
      <c r="L286" s="195"/>
      <c r="M286" s="196"/>
      <c r="N286" s="197"/>
      <c r="O286" s="197"/>
      <c r="P286" s="197"/>
      <c r="Q286" s="197"/>
      <c r="R286" s="197"/>
      <c r="S286" s="197"/>
      <c r="T286" s="198"/>
      <c r="AT286" s="199" t="s">
        <v>130</v>
      </c>
      <c r="AU286" s="199" t="s">
        <v>81</v>
      </c>
      <c r="AV286" s="13" t="s">
        <v>81</v>
      </c>
      <c r="AW286" s="13" t="s">
        <v>132</v>
      </c>
      <c r="AX286" s="13" t="s">
        <v>79</v>
      </c>
      <c r="AY286" s="199" t="s">
        <v>120</v>
      </c>
    </row>
    <row r="287" spans="1:65" s="2" customFormat="1" ht="16.5" customHeight="1">
      <c r="A287" s="36"/>
      <c r="B287" s="37"/>
      <c r="C287" s="175" t="s">
        <v>388</v>
      </c>
      <c r="D287" s="175" t="s">
        <v>123</v>
      </c>
      <c r="E287" s="176" t="s">
        <v>772</v>
      </c>
      <c r="F287" s="177" t="s">
        <v>773</v>
      </c>
      <c r="G287" s="178" t="s">
        <v>404</v>
      </c>
      <c r="H287" s="179">
        <v>81.510000000000005</v>
      </c>
      <c r="I287" s="180"/>
      <c r="J287" s="181">
        <f>ROUND(I287*H287,2)</f>
        <v>0</v>
      </c>
      <c r="K287" s="177" t="s">
        <v>536</v>
      </c>
      <c r="L287" s="41"/>
      <c r="M287" s="182" t="s">
        <v>19</v>
      </c>
      <c r="N287" s="183" t="s">
        <v>42</v>
      </c>
      <c r="O287" s="66"/>
      <c r="P287" s="184">
        <f>O287*H287</f>
        <v>0</v>
      </c>
      <c r="Q287" s="184">
        <v>0.24315999999999999</v>
      </c>
      <c r="R287" s="184">
        <f>Q287*H287</f>
        <v>19.819971599999999</v>
      </c>
      <c r="S287" s="184">
        <v>0</v>
      </c>
      <c r="T287" s="185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6" t="s">
        <v>128</v>
      </c>
      <c r="AT287" s="186" t="s">
        <v>123</v>
      </c>
      <c r="AU287" s="186" t="s">
        <v>81</v>
      </c>
      <c r="AY287" s="19" t="s">
        <v>120</v>
      </c>
      <c r="BE287" s="187">
        <f>IF(N287="základní",J287,0)</f>
        <v>0</v>
      </c>
      <c r="BF287" s="187">
        <f>IF(N287="snížená",J287,0)</f>
        <v>0</v>
      </c>
      <c r="BG287" s="187">
        <f>IF(N287="zákl. přenesená",J287,0)</f>
        <v>0</v>
      </c>
      <c r="BH287" s="187">
        <f>IF(N287="sníž. přenesená",J287,0)</f>
        <v>0</v>
      </c>
      <c r="BI287" s="187">
        <f>IF(N287="nulová",J287,0)</f>
        <v>0</v>
      </c>
      <c r="BJ287" s="19" t="s">
        <v>79</v>
      </c>
      <c r="BK287" s="187">
        <f>ROUND(I287*H287,2)</f>
        <v>0</v>
      </c>
      <c r="BL287" s="19" t="s">
        <v>128</v>
      </c>
      <c r="BM287" s="186" t="s">
        <v>774</v>
      </c>
    </row>
    <row r="288" spans="1:65" s="2" customFormat="1" ht="10">
      <c r="A288" s="36"/>
      <c r="B288" s="37"/>
      <c r="C288" s="38"/>
      <c r="D288" s="245" t="s">
        <v>538</v>
      </c>
      <c r="E288" s="38"/>
      <c r="F288" s="246" t="s">
        <v>775</v>
      </c>
      <c r="G288" s="38"/>
      <c r="H288" s="38"/>
      <c r="I288" s="247"/>
      <c r="J288" s="38"/>
      <c r="K288" s="38"/>
      <c r="L288" s="41"/>
      <c r="M288" s="248"/>
      <c r="N288" s="249"/>
      <c r="O288" s="66"/>
      <c r="P288" s="66"/>
      <c r="Q288" s="66"/>
      <c r="R288" s="66"/>
      <c r="S288" s="66"/>
      <c r="T288" s="67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9" t="s">
        <v>538</v>
      </c>
      <c r="AU288" s="19" t="s">
        <v>81</v>
      </c>
    </row>
    <row r="289" spans="1:65" s="13" customFormat="1" ht="10">
      <c r="B289" s="188"/>
      <c r="C289" s="189"/>
      <c r="D289" s="190" t="s">
        <v>130</v>
      </c>
      <c r="E289" s="191" t="s">
        <v>19</v>
      </c>
      <c r="F289" s="192" t="s">
        <v>776</v>
      </c>
      <c r="G289" s="189"/>
      <c r="H289" s="193">
        <v>31.080000000000002</v>
      </c>
      <c r="I289" s="194"/>
      <c r="J289" s="189"/>
      <c r="K289" s="189"/>
      <c r="L289" s="195"/>
      <c r="M289" s="196"/>
      <c r="N289" s="197"/>
      <c r="O289" s="197"/>
      <c r="P289" s="197"/>
      <c r="Q289" s="197"/>
      <c r="R289" s="197"/>
      <c r="S289" s="197"/>
      <c r="T289" s="198"/>
      <c r="AT289" s="199" t="s">
        <v>130</v>
      </c>
      <c r="AU289" s="199" t="s">
        <v>81</v>
      </c>
      <c r="AV289" s="13" t="s">
        <v>81</v>
      </c>
      <c r="AW289" s="13" t="s">
        <v>132</v>
      </c>
      <c r="AX289" s="13" t="s">
        <v>71</v>
      </c>
      <c r="AY289" s="199" t="s">
        <v>120</v>
      </c>
    </row>
    <row r="290" spans="1:65" s="15" customFormat="1" ht="10">
      <c r="B290" s="211"/>
      <c r="C290" s="212"/>
      <c r="D290" s="190" t="s">
        <v>130</v>
      </c>
      <c r="E290" s="213" t="s">
        <v>19</v>
      </c>
      <c r="F290" s="214" t="s">
        <v>777</v>
      </c>
      <c r="G290" s="212"/>
      <c r="H290" s="213" t="s">
        <v>19</v>
      </c>
      <c r="I290" s="215"/>
      <c r="J290" s="212"/>
      <c r="K290" s="212"/>
      <c r="L290" s="216"/>
      <c r="M290" s="217"/>
      <c r="N290" s="218"/>
      <c r="O290" s="218"/>
      <c r="P290" s="218"/>
      <c r="Q290" s="218"/>
      <c r="R290" s="218"/>
      <c r="S290" s="218"/>
      <c r="T290" s="219"/>
      <c r="AT290" s="220" t="s">
        <v>130</v>
      </c>
      <c r="AU290" s="220" t="s">
        <v>81</v>
      </c>
      <c r="AV290" s="15" t="s">
        <v>79</v>
      </c>
      <c r="AW290" s="15" t="s">
        <v>132</v>
      </c>
      <c r="AX290" s="15" t="s">
        <v>71</v>
      </c>
      <c r="AY290" s="220" t="s">
        <v>120</v>
      </c>
    </row>
    <row r="291" spans="1:65" s="13" customFormat="1" ht="10">
      <c r="B291" s="188"/>
      <c r="C291" s="189"/>
      <c r="D291" s="190" t="s">
        <v>130</v>
      </c>
      <c r="E291" s="191" t="s">
        <v>19</v>
      </c>
      <c r="F291" s="192" t="s">
        <v>778</v>
      </c>
      <c r="G291" s="189"/>
      <c r="H291" s="193">
        <v>15.375</v>
      </c>
      <c r="I291" s="194"/>
      <c r="J291" s="189"/>
      <c r="K291" s="189"/>
      <c r="L291" s="195"/>
      <c r="M291" s="196"/>
      <c r="N291" s="197"/>
      <c r="O291" s="197"/>
      <c r="P291" s="197"/>
      <c r="Q291" s="197"/>
      <c r="R291" s="197"/>
      <c r="S291" s="197"/>
      <c r="T291" s="198"/>
      <c r="AT291" s="199" t="s">
        <v>130</v>
      </c>
      <c r="AU291" s="199" t="s">
        <v>81</v>
      </c>
      <c r="AV291" s="13" t="s">
        <v>81</v>
      </c>
      <c r="AW291" s="13" t="s">
        <v>132</v>
      </c>
      <c r="AX291" s="13" t="s">
        <v>71</v>
      </c>
      <c r="AY291" s="199" t="s">
        <v>120</v>
      </c>
    </row>
    <row r="292" spans="1:65" s="13" customFormat="1" ht="10">
      <c r="B292" s="188"/>
      <c r="C292" s="189"/>
      <c r="D292" s="190" t="s">
        <v>130</v>
      </c>
      <c r="E292" s="191" t="s">
        <v>19</v>
      </c>
      <c r="F292" s="192" t="s">
        <v>779</v>
      </c>
      <c r="G292" s="189"/>
      <c r="H292" s="193">
        <v>11.685000000000002</v>
      </c>
      <c r="I292" s="194"/>
      <c r="J292" s="189"/>
      <c r="K292" s="189"/>
      <c r="L292" s="195"/>
      <c r="M292" s="196"/>
      <c r="N292" s="197"/>
      <c r="O292" s="197"/>
      <c r="P292" s="197"/>
      <c r="Q292" s="197"/>
      <c r="R292" s="197"/>
      <c r="S292" s="197"/>
      <c r="T292" s="198"/>
      <c r="AT292" s="199" t="s">
        <v>130</v>
      </c>
      <c r="AU292" s="199" t="s">
        <v>81</v>
      </c>
      <c r="AV292" s="13" t="s">
        <v>81</v>
      </c>
      <c r="AW292" s="13" t="s">
        <v>132</v>
      </c>
      <c r="AX292" s="13" t="s">
        <v>71</v>
      </c>
      <c r="AY292" s="199" t="s">
        <v>120</v>
      </c>
    </row>
    <row r="293" spans="1:65" s="13" customFormat="1" ht="10">
      <c r="B293" s="188"/>
      <c r="C293" s="189"/>
      <c r="D293" s="190" t="s">
        <v>130</v>
      </c>
      <c r="E293" s="191" t="s">
        <v>19</v>
      </c>
      <c r="F293" s="192" t="s">
        <v>780</v>
      </c>
      <c r="G293" s="189"/>
      <c r="H293" s="193">
        <v>23.370000000000005</v>
      </c>
      <c r="I293" s="194"/>
      <c r="J293" s="189"/>
      <c r="K293" s="189"/>
      <c r="L293" s="195"/>
      <c r="M293" s="196"/>
      <c r="N293" s="197"/>
      <c r="O293" s="197"/>
      <c r="P293" s="197"/>
      <c r="Q293" s="197"/>
      <c r="R293" s="197"/>
      <c r="S293" s="197"/>
      <c r="T293" s="198"/>
      <c r="AT293" s="199" t="s">
        <v>130</v>
      </c>
      <c r="AU293" s="199" t="s">
        <v>81</v>
      </c>
      <c r="AV293" s="13" t="s">
        <v>81</v>
      </c>
      <c r="AW293" s="13" t="s">
        <v>132</v>
      </c>
      <c r="AX293" s="13" t="s">
        <v>71</v>
      </c>
      <c r="AY293" s="199" t="s">
        <v>120</v>
      </c>
    </row>
    <row r="294" spans="1:65" s="14" customFormat="1" ht="10">
      <c r="B294" s="200"/>
      <c r="C294" s="201"/>
      <c r="D294" s="190" t="s">
        <v>130</v>
      </c>
      <c r="E294" s="202" t="s">
        <v>19</v>
      </c>
      <c r="F294" s="203" t="s">
        <v>133</v>
      </c>
      <c r="G294" s="201"/>
      <c r="H294" s="204">
        <v>81.510000000000005</v>
      </c>
      <c r="I294" s="205"/>
      <c r="J294" s="201"/>
      <c r="K294" s="201"/>
      <c r="L294" s="206"/>
      <c r="M294" s="207"/>
      <c r="N294" s="208"/>
      <c r="O294" s="208"/>
      <c r="P294" s="208"/>
      <c r="Q294" s="208"/>
      <c r="R294" s="208"/>
      <c r="S294" s="208"/>
      <c r="T294" s="209"/>
      <c r="AT294" s="210" t="s">
        <v>130</v>
      </c>
      <c r="AU294" s="210" t="s">
        <v>81</v>
      </c>
      <c r="AV294" s="14" t="s">
        <v>128</v>
      </c>
      <c r="AW294" s="14" t="s">
        <v>132</v>
      </c>
      <c r="AX294" s="14" t="s">
        <v>79</v>
      </c>
      <c r="AY294" s="210" t="s">
        <v>120</v>
      </c>
    </row>
    <row r="295" spans="1:65" s="2" customFormat="1" ht="16.5" customHeight="1">
      <c r="A295" s="36"/>
      <c r="B295" s="37"/>
      <c r="C295" s="175" t="s">
        <v>396</v>
      </c>
      <c r="D295" s="175" t="s">
        <v>123</v>
      </c>
      <c r="E295" s="176" t="s">
        <v>781</v>
      </c>
      <c r="F295" s="177" t="s">
        <v>782</v>
      </c>
      <c r="G295" s="178" t="s">
        <v>404</v>
      </c>
      <c r="H295" s="179">
        <v>22.062999999999999</v>
      </c>
      <c r="I295" s="180"/>
      <c r="J295" s="181">
        <f>ROUND(I295*H295,2)</f>
        <v>0</v>
      </c>
      <c r="K295" s="177" t="s">
        <v>536</v>
      </c>
      <c r="L295" s="41"/>
      <c r="M295" s="182" t="s">
        <v>19</v>
      </c>
      <c r="N295" s="183" t="s">
        <v>42</v>
      </c>
      <c r="O295" s="66"/>
      <c r="P295" s="184">
        <f>O295*H295</f>
        <v>0</v>
      </c>
      <c r="Q295" s="184">
        <v>1.453E-2</v>
      </c>
      <c r="R295" s="184">
        <f>Q295*H295</f>
        <v>0.32057538999999996</v>
      </c>
      <c r="S295" s="184">
        <v>0</v>
      </c>
      <c r="T295" s="185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6" t="s">
        <v>128</v>
      </c>
      <c r="AT295" s="186" t="s">
        <v>123</v>
      </c>
      <c r="AU295" s="186" t="s">
        <v>81</v>
      </c>
      <c r="AY295" s="19" t="s">
        <v>120</v>
      </c>
      <c r="BE295" s="187">
        <f>IF(N295="základní",J295,0)</f>
        <v>0</v>
      </c>
      <c r="BF295" s="187">
        <f>IF(N295="snížená",J295,0)</f>
        <v>0</v>
      </c>
      <c r="BG295" s="187">
        <f>IF(N295="zákl. přenesená",J295,0)</f>
        <v>0</v>
      </c>
      <c r="BH295" s="187">
        <f>IF(N295="sníž. přenesená",J295,0)</f>
        <v>0</v>
      </c>
      <c r="BI295" s="187">
        <f>IF(N295="nulová",J295,0)</f>
        <v>0</v>
      </c>
      <c r="BJ295" s="19" t="s">
        <v>79</v>
      </c>
      <c r="BK295" s="187">
        <f>ROUND(I295*H295,2)</f>
        <v>0</v>
      </c>
      <c r="BL295" s="19" t="s">
        <v>128</v>
      </c>
      <c r="BM295" s="186" t="s">
        <v>783</v>
      </c>
    </row>
    <row r="296" spans="1:65" s="2" customFormat="1" ht="10">
      <c r="A296" s="36"/>
      <c r="B296" s="37"/>
      <c r="C296" s="38"/>
      <c r="D296" s="245" t="s">
        <v>538</v>
      </c>
      <c r="E296" s="38"/>
      <c r="F296" s="246" t="s">
        <v>784</v>
      </c>
      <c r="G296" s="38"/>
      <c r="H296" s="38"/>
      <c r="I296" s="247"/>
      <c r="J296" s="38"/>
      <c r="K296" s="38"/>
      <c r="L296" s="41"/>
      <c r="M296" s="248"/>
      <c r="N296" s="249"/>
      <c r="O296" s="66"/>
      <c r="P296" s="66"/>
      <c r="Q296" s="66"/>
      <c r="R296" s="66"/>
      <c r="S296" s="66"/>
      <c r="T296" s="67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9" t="s">
        <v>538</v>
      </c>
      <c r="AU296" s="19" t="s">
        <v>81</v>
      </c>
    </row>
    <row r="297" spans="1:65" s="15" customFormat="1" ht="10">
      <c r="B297" s="211"/>
      <c r="C297" s="212"/>
      <c r="D297" s="190" t="s">
        <v>130</v>
      </c>
      <c r="E297" s="213" t="s">
        <v>19</v>
      </c>
      <c r="F297" s="214" t="s">
        <v>785</v>
      </c>
      <c r="G297" s="212"/>
      <c r="H297" s="213" t="s">
        <v>19</v>
      </c>
      <c r="I297" s="215"/>
      <c r="J297" s="212"/>
      <c r="K297" s="212"/>
      <c r="L297" s="216"/>
      <c r="M297" s="217"/>
      <c r="N297" s="218"/>
      <c r="O297" s="218"/>
      <c r="P297" s="218"/>
      <c r="Q297" s="218"/>
      <c r="R297" s="218"/>
      <c r="S297" s="218"/>
      <c r="T297" s="219"/>
      <c r="AT297" s="220" t="s">
        <v>130</v>
      </c>
      <c r="AU297" s="220" t="s">
        <v>81</v>
      </c>
      <c r="AV297" s="15" t="s">
        <v>79</v>
      </c>
      <c r="AW297" s="15" t="s">
        <v>132</v>
      </c>
      <c r="AX297" s="15" t="s">
        <v>71</v>
      </c>
      <c r="AY297" s="220" t="s">
        <v>120</v>
      </c>
    </row>
    <row r="298" spans="1:65" s="13" customFormat="1" ht="10">
      <c r="B298" s="188"/>
      <c r="C298" s="189"/>
      <c r="D298" s="190" t="s">
        <v>130</v>
      </c>
      <c r="E298" s="191" t="s">
        <v>19</v>
      </c>
      <c r="F298" s="192" t="s">
        <v>786</v>
      </c>
      <c r="G298" s="189"/>
      <c r="H298" s="193">
        <v>1.4560000000000002</v>
      </c>
      <c r="I298" s="194"/>
      <c r="J298" s="189"/>
      <c r="K298" s="189"/>
      <c r="L298" s="195"/>
      <c r="M298" s="196"/>
      <c r="N298" s="197"/>
      <c r="O298" s="197"/>
      <c r="P298" s="197"/>
      <c r="Q298" s="197"/>
      <c r="R298" s="197"/>
      <c r="S298" s="197"/>
      <c r="T298" s="198"/>
      <c r="AT298" s="199" t="s">
        <v>130</v>
      </c>
      <c r="AU298" s="199" t="s">
        <v>81</v>
      </c>
      <c r="AV298" s="13" t="s">
        <v>81</v>
      </c>
      <c r="AW298" s="13" t="s">
        <v>132</v>
      </c>
      <c r="AX298" s="13" t="s">
        <v>71</v>
      </c>
      <c r="AY298" s="199" t="s">
        <v>120</v>
      </c>
    </row>
    <row r="299" spans="1:65" s="15" customFormat="1" ht="10">
      <c r="B299" s="211"/>
      <c r="C299" s="212"/>
      <c r="D299" s="190" t="s">
        <v>130</v>
      </c>
      <c r="E299" s="213" t="s">
        <v>19</v>
      </c>
      <c r="F299" s="214" t="s">
        <v>787</v>
      </c>
      <c r="G299" s="212"/>
      <c r="H299" s="213" t="s">
        <v>19</v>
      </c>
      <c r="I299" s="215"/>
      <c r="J299" s="212"/>
      <c r="K299" s="212"/>
      <c r="L299" s="216"/>
      <c r="M299" s="217"/>
      <c r="N299" s="218"/>
      <c r="O299" s="218"/>
      <c r="P299" s="218"/>
      <c r="Q299" s="218"/>
      <c r="R299" s="218"/>
      <c r="S299" s="218"/>
      <c r="T299" s="219"/>
      <c r="AT299" s="220" t="s">
        <v>130</v>
      </c>
      <c r="AU299" s="220" t="s">
        <v>81</v>
      </c>
      <c r="AV299" s="15" t="s">
        <v>79</v>
      </c>
      <c r="AW299" s="15" t="s">
        <v>132</v>
      </c>
      <c r="AX299" s="15" t="s">
        <v>71</v>
      </c>
      <c r="AY299" s="220" t="s">
        <v>120</v>
      </c>
    </row>
    <row r="300" spans="1:65" s="13" customFormat="1" ht="10">
      <c r="B300" s="188"/>
      <c r="C300" s="189"/>
      <c r="D300" s="190" t="s">
        <v>130</v>
      </c>
      <c r="E300" s="191" t="s">
        <v>19</v>
      </c>
      <c r="F300" s="192" t="s">
        <v>788</v>
      </c>
      <c r="G300" s="189"/>
      <c r="H300" s="193">
        <v>1.28</v>
      </c>
      <c r="I300" s="194"/>
      <c r="J300" s="189"/>
      <c r="K300" s="189"/>
      <c r="L300" s="195"/>
      <c r="M300" s="196"/>
      <c r="N300" s="197"/>
      <c r="O300" s="197"/>
      <c r="P300" s="197"/>
      <c r="Q300" s="197"/>
      <c r="R300" s="197"/>
      <c r="S300" s="197"/>
      <c r="T300" s="198"/>
      <c r="AT300" s="199" t="s">
        <v>130</v>
      </c>
      <c r="AU300" s="199" t="s">
        <v>81</v>
      </c>
      <c r="AV300" s="13" t="s">
        <v>81</v>
      </c>
      <c r="AW300" s="13" t="s">
        <v>132</v>
      </c>
      <c r="AX300" s="13" t="s">
        <v>71</v>
      </c>
      <c r="AY300" s="199" t="s">
        <v>120</v>
      </c>
    </row>
    <row r="301" spans="1:65" s="13" customFormat="1" ht="10">
      <c r="B301" s="188"/>
      <c r="C301" s="189"/>
      <c r="D301" s="190" t="s">
        <v>130</v>
      </c>
      <c r="E301" s="191" t="s">
        <v>19</v>
      </c>
      <c r="F301" s="192" t="s">
        <v>789</v>
      </c>
      <c r="G301" s="189"/>
      <c r="H301" s="193">
        <v>1.92</v>
      </c>
      <c r="I301" s="194"/>
      <c r="J301" s="189"/>
      <c r="K301" s="189"/>
      <c r="L301" s="195"/>
      <c r="M301" s="196"/>
      <c r="N301" s="197"/>
      <c r="O301" s="197"/>
      <c r="P301" s="197"/>
      <c r="Q301" s="197"/>
      <c r="R301" s="197"/>
      <c r="S301" s="197"/>
      <c r="T301" s="198"/>
      <c r="AT301" s="199" t="s">
        <v>130</v>
      </c>
      <c r="AU301" s="199" t="s">
        <v>81</v>
      </c>
      <c r="AV301" s="13" t="s">
        <v>81</v>
      </c>
      <c r="AW301" s="13" t="s">
        <v>132</v>
      </c>
      <c r="AX301" s="13" t="s">
        <v>71</v>
      </c>
      <c r="AY301" s="199" t="s">
        <v>120</v>
      </c>
    </row>
    <row r="302" spans="1:65" s="13" customFormat="1" ht="10">
      <c r="B302" s="188"/>
      <c r="C302" s="189"/>
      <c r="D302" s="190" t="s">
        <v>130</v>
      </c>
      <c r="E302" s="191" t="s">
        <v>19</v>
      </c>
      <c r="F302" s="192" t="s">
        <v>790</v>
      </c>
      <c r="G302" s="189"/>
      <c r="H302" s="193">
        <v>1.28</v>
      </c>
      <c r="I302" s="194"/>
      <c r="J302" s="189"/>
      <c r="K302" s="189"/>
      <c r="L302" s="195"/>
      <c r="M302" s="196"/>
      <c r="N302" s="197"/>
      <c r="O302" s="197"/>
      <c r="P302" s="197"/>
      <c r="Q302" s="197"/>
      <c r="R302" s="197"/>
      <c r="S302" s="197"/>
      <c r="T302" s="198"/>
      <c r="AT302" s="199" t="s">
        <v>130</v>
      </c>
      <c r="AU302" s="199" t="s">
        <v>81</v>
      </c>
      <c r="AV302" s="13" t="s">
        <v>81</v>
      </c>
      <c r="AW302" s="13" t="s">
        <v>132</v>
      </c>
      <c r="AX302" s="13" t="s">
        <v>71</v>
      </c>
      <c r="AY302" s="199" t="s">
        <v>120</v>
      </c>
    </row>
    <row r="303" spans="1:65" s="15" customFormat="1" ht="10">
      <c r="B303" s="211"/>
      <c r="C303" s="212"/>
      <c r="D303" s="190" t="s">
        <v>130</v>
      </c>
      <c r="E303" s="213" t="s">
        <v>19</v>
      </c>
      <c r="F303" s="214" t="s">
        <v>791</v>
      </c>
      <c r="G303" s="212"/>
      <c r="H303" s="213" t="s">
        <v>19</v>
      </c>
      <c r="I303" s="215"/>
      <c r="J303" s="212"/>
      <c r="K303" s="212"/>
      <c r="L303" s="216"/>
      <c r="M303" s="217"/>
      <c r="N303" s="218"/>
      <c r="O303" s="218"/>
      <c r="P303" s="218"/>
      <c r="Q303" s="218"/>
      <c r="R303" s="218"/>
      <c r="S303" s="218"/>
      <c r="T303" s="219"/>
      <c r="AT303" s="220" t="s">
        <v>130</v>
      </c>
      <c r="AU303" s="220" t="s">
        <v>81</v>
      </c>
      <c r="AV303" s="15" t="s">
        <v>79</v>
      </c>
      <c r="AW303" s="15" t="s">
        <v>132</v>
      </c>
      <c r="AX303" s="15" t="s">
        <v>71</v>
      </c>
      <c r="AY303" s="220" t="s">
        <v>120</v>
      </c>
    </row>
    <row r="304" spans="1:65" s="13" customFormat="1" ht="10">
      <c r="B304" s="188"/>
      <c r="C304" s="189"/>
      <c r="D304" s="190" t="s">
        <v>130</v>
      </c>
      <c r="E304" s="191" t="s">
        <v>19</v>
      </c>
      <c r="F304" s="192" t="s">
        <v>792</v>
      </c>
      <c r="G304" s="189"/>
      <c r="H304" s="193">
        <v>6.4667999999999992</v>
      </c>
      <c r="I304" s="194"/>
      <c r="J304" s="189"/>
      <c r="K304" s="189"/>
      <c r="L304" s="195"/>
      <c r="M304" s="196"/>
      <c r="N304" s="197"/>
      <c r="O304" s="197"/>
      <c r="P304" s="197"/>
      <c r="Q304" s="197"/>
      <c r="R304" s="197"/>
      <c r="S304" s="197"/>
      <c r="T304" s="198"/>
      <c r="AT304" s="199" t="s">
        <v>130</v>
      </c>
      <c r="AU304" s="199" t="s">
        <v>81</v>
      </c>
      <c r="AV304" s="13" t="s">
        <v>81</v>
      </c>
      <c r="AW304" s="13" t="s">
        <v>132</v>
      </c>
      <c r="AX304" s="13" t="s">
        <v>71</v>
      </c>
      <c r="AY304" s="199" t="s">
        <v>120</v>
      </c>
    </row>
    <row r="305" spans="1:65" s="13" customFormat="1" ht="10">
      <c r="B305" s="188"/>
      <c r="C305" s="189"/>
      <c r="D305" s="190" t="s">
        <v>130</v>
      </c>
      <c r="E305" s="191" t="s">
        <v>19</v>
      </c>
      <c r="F305" s="192" t="s">
        <v>793</v>
      </c>
      <c r="G305" s="189"/>
      <c r="H305" s="193">
        <v>9.66</v>
      </c>
      <c r="I305" s="194"/>
      <c r="J305" s="189"/>
      <c r="K305" s="189"/>
      <c r="L305" s="195"/>
      <c r="M305" s="196"/>
      <c r="N305" s="197"/>
      <c r="O305" s="197"/>
      <c r="P305" s="197"/>
      <c r="Q305" s="197"/>
      <c r="R305" s="197"/>
      <c r="S305" s="197"/>
      <c r="T305" s="198"/>
      <c r="AT305" s="199" t="s">
        <v>130</v>
      </c>
      <c r="AU305" s="199" t="s">
        <v>81</v>
      </c>
      <c r="AV305" s="13" t="s">
        <v>81</v>
      </c>
      <c r="AW305" s="13" t="s">
        <v>132</v>
      </c>
      <c r="AX305" s="13" t="s">
        <v>71</v>
      </c>
      <c r="AY305" s="199" t="s">
        <v>120</v>
      </c>
    </row>
    <row r="306" spans="1:65" s="14" customFormat="1" ht="10">
      <c r="B306" s="200"/>
      <c r="C306" s="201"/>
      <c r="D306" s="190" t="s">
        <v>130</v>
      </c>
      <c r="E306" s="202" t="s">
        <v>19</v>
      </c>
      <c r="F306" s="203" t="s">
        <v>133</v>
      </c>
      <c r="G306" s="201"/>
      <c r="H306" s="204">
        <v>22.062799999999999</v>
      </c>
      <c r="I306" s="205"/>
      <c r="J306" s="201"/>
      <c r="K306" s="201"/>
      <c r="L306" s="206"/>
      <c r="M306" s="207"/>
      <c r="N306" s="208"/>
      <c r="O306" s="208"/>
      <c r="P306" s="208"/>
      <c r="Q306" s="208"/>
      <c r="R306" s="208"/>
      <c r="S306" s="208"/>
      <c r="T306" s="209"/>
      <c r="AT306" s="210" t="s">
        <v>130</v>
      </c>
      <c r="AU306" s="210" t="s">
        <v>81</v>
      </c>
      <c r="AV306" s="14" t="s">
        <v>128</v>
      </c>
      <c r="AW306" s="14" t="s">
        <v>132</v>
      </c>
      <c r="AX306" s="14" t="s">
        <v>79</v>
      </c>
      <c r="AY306" s="210" t="s">
        <v>120</v>
      </c>
    </row>
    <row r="307" spans="1:65" s="2" customFormat="1" ht="21.75" customHeight="1">
      <c r="A307" s="36"/>
      <c r="B307" s="37"/>
      <c r="C307" s="175" t="s">
        <v>401</v>
      </c>
      <c r="D307" s="175" t="s">
        <v>123</v>
      </c>
      <c r="E307" s="176" t="s">
        <v>794</v>
      </c>
      <c r="F307" s="177" t="s">
        <v>795</v>
      </c>
      <c r="G307" s="178" t="s">
        <v>404</v>
      </c>
      <c r="H307" s="179">
        <v>12.403</v>
      </c>
      <c r="I307" s="180"/>
      <c r="J307" s="181">
        <f>ROUND(I307*H307,2)</f>
        <v>0</v>
      </c>
      <c r="K307" s="177" t="s">
        <v>536</v>
      </c>
      <c r="L307" s="41"/>
      <c r="M307" s="182" t="s">
        <v>19</v>
      </c>
      <c r="N307" s="183" t="s">
        <v>42</v>
      </c>
      <c r="O307" s="66"/>
      <c r="P307" s="184">
        <f>O307*H307</f>
        <v>0</v>
      </c>
      <c r="Q307" s="184">
        <v>1.5140000000000001E-2</v>
      </c>
      <c r="R307" s="184">
        <f>Q307*H307</f>
        <v>0.18778142</v>
      </c>
      <c r="S307" s="184">
        <v>0</v>
      </c>
      <c r="T307" s="185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6" t="s">
        <v>128</v>
      </c>
      <c r="AT307" s="186" t="s">
        <v>123</v>
      </c>
      <c r="AU307" s="186" t="s">
        <v>81</v>
      </c>
      <c r="AY307" s="19" t="s">
        <v>120</v>
      </c>
      <c r="BE307" s="187">
        <f>IF(N307="základní",J307,0)</f>
        <v>0</v>
      </c>
      <c r="BF307" s="187">
        <f>IF(N307="snížená",J307,0)</f>
        <v>0</v>
      </c>
      <c r="BG307" s="187">
        <f>IF(N307="zákl. přenesená",J307,0)</f>
        <v>0</v>
      </c>
      <c r="BH307" s="187">
        <f>IF(N307="sníž. přenesená",J307,0)</f>
        <v>0</v>
      </c>
      <c r="BI307" s="187">
        <f>IF(N307="nulová",J307,0)</f>
        <v>0</v>
      </c>
      <c r="BJ307" s="19" t="s">
        <v>79</v>
      </c>
      <c r="BK307" s="187">
        <f>ROUND(I307*H307,2)</f>
        <v>0</v>
      </c>
      <c r="BL307" s="19" t="s">
        <v>128</v>
      </c>
      <c r="BM307" s="186" t="s">
        <v>796</v>
      </c>
    </row>
    <row r="308" spans="1:65" s="2" customFormat="1" ht="10">
      <c r="A308" s="36"/>
      <c r="B308" s="37"/>
      <c r="C308" s="38"/>
      <c r="D308" s="245" t="s">
        <v>538</v>
      </c>
      <c r="E308" s="38"/>
      <c r="F308" s="246" t="s">
        <v>797</v>
      </c>
      <c r="G308" s="38"/>
      <c r="H308" s="38"/>
      <c r="I308" s="247"/>
      <c r="J308" s="38"/>
      <c r="K308" s="38"/>
      <c r="L308" s="41"/>
      <c r="M308" s="248"/>
      <c r="N308" s="249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9" t="s">
        <v>538</v>
      </c>
      <c r="AU308" s="19" t="s">
        <v>81</v>
      </c>
    </row>
    <row r="309" spans="1:65" s="15" customFormat="1" ht="10">
      <c r="B309" s="211"/>
      <c r="C309" s="212"/>
      <c r="D309" s="190" t="s">
        <v>130</v>
      </c>
      <c r="E309" s="213" t="s">
        <v>19</v>
      </c>
      <c r="F309" s="214" t="s">
        <v>785</v>
      </c>
      <c r="G309" s="212"/>
      <c r="H309" s="213" t="s">
        <v>19</v>
      </c>
      <c r="I309" s="215"/>
      <c r="J309" s="212"/>
      <c r="K309" s="212"/>
      <c r="L309" s="216"/>
      <c r="M309" s="217"/>
      <c r="N309" s="218"/>
      <c r="O309" s="218"/>
      <c r="P309" s="218"/>
      <c r="Q309" s="218"/>
      <c r="R309" s="218"/>
      <c r="S309" s="218"/>
      <c r="T309" s="219"/>
      <c r="AT309" s="220" t="s">
        <v>130</v>
      </c>
      <c r="AU309" s="220" t="s">
        <v>81</v>
      </c>
      <c r="AV309" s="15" t="s">
        <v>79</v>
      </c>
      <c r="AW309" s="15" t="s">
        <v>132</v>
      </c>
      <c r="AX309" s="15" t="s">
        <v>71</v>
      </c>
      <c r="AY309" s="220" t="s">
        <v>120</v>
      </c>
    </row>
    <row r="310" spans="1:65" s="13" customFormat="1" ht="10">
      <c r="B310" s="188"/>
      <c r="C310" s="189"/>
      <c r="D310" s="190" t="s">
        <v>130</v>
      </c>
      <c r="E310" s="191" t="s">
        <v>19</v>
      </c>
      <c r="F310" s="192" t="s">
        <v>786</v>
      </c>
      <c r="G310" s="189"/>
      <c r="H310" s="193">
        <v>1.4560000000000002</v>
      </c>
      <c r="I310" s="194"/>
      <c r="J310" s="189"/>
      <c r="K310" s="189"/>
      <c r="L310" s="195"/>
      <c r="M310" s="196"/>
      <c r="N310" s="197"/>
      <c r="O310" s="197"/>
      <c r="P310" s="197"/>
      <c r="Q310" s="197"/>
      <c r="R310" s="197"/>
      <c r="S310" s="197"/>
      <c r="T310" s="198"/>
      <c r="AT310" s="199" t="s">
        <v>130</v>
      </c>
      <c r="AU310" s="199" t="s">
        <v>81</v>
      </c>
      <c r="AV310" s="13" t="s">
        <v>81</v>
      </c>
      <c r="AW310" s="13" t="s">
        <v>132</v>
      </c>
      <c r="AX310" s="13" t="s">
        <v>71</v>
      </c>
      <c r="AY310" s="199" t="s">
        <v>120</v>
      </c>
    </row>
    <row r="311" spans="1:65" s="15" customFormat="1" ht="10">
      <c r="B311" s="211"/>
      <c r="C311" s="212"/>
      <c r="D311" s="190" t="s">
        <v>130</v>
      </c>
      <c r="E311" s="213" t="s">
        <v>19</v>
      </c>
      <c r="F311" s="214" t="s">
        <v>787</v>
      </c>
      <c r="G311" s="212"/>
      <c r="H311" s="213" t="s">
        <v>19</v>
      </c>
      <c r="I311" s="215"/>
      <c r="J311" s="212"/>
      <c r="K311" s="212"/>
      <c r="L311" s="216"/>
      <c r="M311" s="217"/>
      <c r="N311" s="218"/>
      <c r="O311" s="218"/>
      <c r="P311" s="218"/>
      <c r="Q311" s="218"/>
      <c r="R311" s="218"/>
      <c r="S311" s="218"/>
      <c r="T311" s="219"/>
      <c r="AT311" s="220" t="s">
        <v>130</v>
      </c>
      <c r="AU311" s="220" t="s">
        <v>81</v>
      </c>
      <c r="AV311" s="15" t="s">
        <v>79</v>
      </c>
      <c r="AW311" s="15" t="s">
        <v>132</v>
      </c>
      <c r="AX311" s="15" t="s">
        <v>71</v>
      </c>
      <c r="AY311" s="220" t="s">
        <v>120</v>
      </c>
    </row>
    <row r="312" spans="1:65" s="13" customFormat="1" ht="10">
      <c r="B312" s="188"/>
      <c r="C312" s="189"/>
      <c r="D312" s="190" t="s">
        <v>130</v>
      </c>
      <c r="E312" s="191" t="s">
        <v>19</v>
      </c>
      <c r="F312" s="192" t="s">
        <v>788</v>
      </c>
      <c r="G312" s="189"/>
      <c r="H312" s="193">
        <v>1.28</v>
      </c>
      <c r="I312" s="194"/>
      <c r="J312" s="189"/>
      <c r="K312" s="189"/>
      <c r="L312" s="195"/>
      <c r="M312" s="196"/>
      <c r="N312" s="197"/>
      <c r="O312" s="197"/>
      <c r="P312" s="197"/>
      <c r="Q312" s="197"/>
      <c r="R312" s="197"/>
      <c r="S312" s="197"/>
      <c r="T312" s="198"/>
      <c r="AT312" s="199" t="s">
        <v>130</v>
      </c>
      <c r="AU312" s="199" t="s">
        <v>81</v>
      </c>
      <c r="AV312" s="13" t="s">
        <v>81</v>
      </c>
      <c r="AW312" s="13" t="s">
        <v>132</v>
      </c>
      <c r="AX312" s="13" t="s">
        <v>71</v>
      </c>
      <c r="AY312" s="199" t="s">
        <v>120</v>
      </c>
    </row>
    <row r="313" spans="1:65" s="13" customFormat="1" ht="10">
      <c r="B313" s="188"/>
      <c r="C313" s="189"/>
      <c r="D313" s="190" t="s">
        <v>130</v>
      </c>
      <c r="E313" s="191" t="s">
        <v>19</v>
      </c>
      <c r="F313" s="192" t="s">
        <v>789</v>
      </c>
      <c r="G313" s="189"/>
      <c r="H313" s="193">
        <v>1.92</v>
      </c>
      <c r="I313" s="194"/>
      <c r="J313" s="189"/>
      <c r="K313" s="189"/>
      <c r="L313" s="195"/>
      <c r="M313" s="196"/>
      <c r="N313" s="197"/>
      <c r="O313" s="197"/>
      <c r="P313" s="197"/>
      <c r="Q313" s="197"/>
      <c r="R313" s="197"/>
      <c r="S313" s="197"/>
      <c r="T313" s="198"/>
      <c r="AT313" s="199" t="s">
        <v>130</v>
      </c>
      <c r="AU313" s="199" t="s">
        <v>81</v>
      </c>
      <c r="AV313" s="13" t="s">
        <v>81</v>
      </c>
      <c r="AW313" s="13" t="s">
        <v>132</v>
      </c>
      <c r="AX313" s="13" t="s">
        <v>71</v>
      </c>
      <c r="AY313" s="199" t="s">
        <v>120</v>
      </c>
    </row>
    <row r="314" spans="1:65" s="13" customFormat="1" ht="10">
      <c r="B314" s="188"/>
      <c r="C314" s="189"/>
      <c r="D314" s="190" t="s">
        <v>130</v>
      </c>
      <c r="E314" s="191" t="s">
        <v>19</v>
      </c>
      <c r="F314" s="192" t="s">
        <v>790</v>
      </c>
      <c r="G314" s="189"/>
      <c r="H314" s="193">
        <v>1.28</v>
      </c>
      <c r="I314" s="194"/>
      <c r="J314" s="189"/>
      <c r="K314" s="189"/>
      <c r="L314" s="195"/>
      <c r="M314" s="196"/>
      <c r="N314" s="197"/>
      <c r="O314" s="197"/>
      <c r="P314" s="197"/>
      <c r="Q314" s="197"/>
      <c r="R314" s="197"/>
      <c r="S314" s="197"/>
      <c r="T314" s="198"/>
      <c r="AT314" s="199" t="s">
        <v>130</v>
      </c>
      <c r="AU314" s="199" t="s">
        <v>81</v>
      </c>
      <c r="AV314" s="13" t="s">
        <v>81</v>
      </c>
      <c r="AW314" s="13" t="s">
        <v>132</v>
      </c>
      <c r="AX314" s="13" t="s">
        <v>71</v>
      </c>
      <c r="AY314" s="199" t="s">
        <v>120</v>
      </c>
    </row>
    <row r="315" spans="1:65" s="15" customFormat="1" ht="10">
      <c r="B315" s="211"/>
      <c r="C315" s="212"/>
      <c r="D315" s="190" t="s">
        <v>130</v>
      </c>
      <c r="E315" s="213" t="s">
        <v>19</v>
      </c>
      <c r="F315" s="214" t="s">
        <v>791</v>
      </c>
      <c r="G315" s="212"/>
      <c r="H315" s="213" t="s">
        <v>19</v>
      </c>
      <c r="I315" s="215"/>
      <c r="J315" s="212"/>
      <c r="K315" s="212"/>
      <c r="L315" s="216"/>
      <c r="M315" s="217"/>
      <c r="N315" s="218"/>
      <c r="O315" s="218"/>
      <c r="P315" s="218"/>
      <c r="Q315" s="218"/>
      <c r="R315" s="218"/>
      <c r="S315" s="218"/>
      <c r="T315" s="219"/>
      <c r="AT315" s="220" t="s">
        <v>130</v>
      </c>
      <c r="AU315" s="220" t="s">
        <v>81</v>
      </c>
      <c r="AV315" s="15" t="s">
        <v>79</v>
      </c>
      <c r="AW315" s="15" t="s">
        <v>132</v>
      </c>
      <c r="AX315" s="15" t="s">
        <v>71</v>
      </c>
      <c r="AY315" s="220" t="s">
        <v>120</v>
      </c>
    </row>
    <row r="316" spans="1:65" s="13" customFormat="1" ht="10">
      <c r="B316" s="188"/>
      <c r="C316" s="189"/>
      <c r="D316" s="190" t="s">
        <v>130</v>
      </c>
      <c r="E316" s="191" t="s">
        <v>19</v>
      </c>
      <c r="F316" s="192" t="s">
        <v>792</v>
      </c>
      <c r="G316" s="189"/>
      <c r="H316" s="193">
        <v>6.4667999999999992</v>
      </c>
      <c r="I316" s="194"/>
      <c r="J316" s="189"/>
      <c r="K316" s="189"/>
      <c r="L316" s="195"/>
      <c r="M316" s="196"/>
      <c r="N316" s="197"/>
      <c r="O316" s="197"/>
      <c r="P316" s="197"/>
      <c r="Q316" s="197"/>
      <c r="R316" s="197"/>
      <c r="S316" s="197"/>
      <c r="T316" s="198"/>
      <c r="AT316" s="199" t="s">
        <v>130</v>
      </c>
      <c r="AU316" s="199" t="s">
        <v>81</v>
      </c>
      <c r="AV316" s="13" t="s">
        <v>81</v>
      </c>
      <c r="AW316" s="13" t="s">
        <v>132</v>
      </c>
      <c r="AX316" s="13" t="s">
        <v>71</v>
      </c>
      <c r="AY316" s="199" t="s">
        <v>120</v>
      </c>
    </row>
    <row r="317" spans="1:65" s="14" customFormat="1" ht="10">
      <c r="B317" s="200"/>
      <c r="C317" s="201"/>
      <c r="D317" s="190" t="s">
        <v>130</v>
      </c>
      <c r="E317" s="202" t="s">
        <v>19</v>
      </c>
      <c r="F317" s="203" t="s">
        <v>133</v>
      </c>
      <c r="G317" s="201"/>
      <c r="H317" s="204">
        <v>12.402799999999999</v>
      </c>
      <c r="I317" s="205"/>
      <c r="J317" s="201"/>
      <c r="K317" s="201"/>
      <c r="L317" s="206"/>
      <c r="M317" s="207"/>
      <c r="N317" s="208"/>
      <c r="O317" s="208"/>
      <c r="P317" s="208"/>
      <c r="Q317" s="208"/>
      <c r="R317" s="208"/>
      <c r="S317" s="208"/>
      <c r="T317" s="209"/>
      <c r="AT317" s="210" t="s">
        <v>130</v>
      </c>
      <c r="AU317" s="210" t="s">
        <v>81</v>
      </c>
      <c r="AV317" s="14" t="s">
        <v>128</v>
      </c>
      <c r="AW317" s="14" t="s">
        <v>132</v>
      </c>
      <c r="AX317" s="14" t="s">
        <v>79</v>
      </c>
      <c r="AY317" s="210" t="s">
        <v>120</v>
      </c>
    </row>
    <row r="318" spans="1:65" s="2" customFormat="1" ht="24.15" customHeight="1">
      <c r="A318" s="36"/>
      <c r="B318" s="37"/>
      <c r="C318" s="175" t="s">
        <v>410</v>
      </c>
      <c r="D318" s="175" t="s">
        <v>123</v>
      </c>
      <c r="E318" s="176" t="s">
        <v>798</v>
      </c>
      <c r="F318" s="177" t="s">
        <v>799</v>
      </c>
      <c r="G318" s="178" t="s">
        <v>404</v>
      </c>
      <c r="H318" s="179">
        <v>399.00700000000001</v>
      </c>
      <c r="I318" s="180"/>
      <c r="J318" s="181">
        <f>ROUND(I318*H318,2)</f>
        <v>0</v>
      </c>
      <c r="K318" s="177" t="s">
        <v>536</v>
      </c>
      <c r="L318" s="41"/>
      <c r="M318" s="182" t="s">
        <v>19</v>
      </c>
      <c r="N318" s="183" t="s">
        <v>42</v>
      </c>
      <c r="O318" s="66"/>
      <c r="P318" s="184">
        <f>O318*H318</f>
        <v>0</v>
      </c>
      <c r="Q318" s="184">
        <v>0.15679999999999999</v>
      </c>
      <c r="R318" s="184">
        <f>Q318*H318</f>
        <v>62.564297599999996</v>
      </c>
      <c r="S318" s="184">
        <v>0</v>
      </c>
      <c r="T318" s="185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86" t="s">
        <v>128</v>
      </c>
      <c r="AT318" s="186" t="s">
        <v>123</v>
      </c>
      <c r="AU318" s="186" t="s">
        <v>81</v>
      </c>
      <c r="AY318" s="19" t="s">
        <v>120</v>
      </c>
      <c r="BE318" s="187">
        <f>IF(N318="základní",J318,0)</f>
        <v>0</v>
      </c>
      <c r="BF318" s="187">
        <f>IF(N318="snížená",J318,0)</f>
        <v>0</v>
      </c>
      <c r="BG318" s="187">
        <f>IF(N318="zákl. přenesená",J318,0)</f>
        <v>0</v>
      </c>
      <c r="BH318" s="187">
        <f>IF(N318="sníž. přenesená",J318,0)</f>
        <v>0</v>
      </c>
      <c r="BI318" s="187">
        <f>IF(N318="nulová",J318,0)</f>
        <v>0</v>
      </c>
      <c r="BJ318" s="19" t="s">
        <v>79</v>
      </c>
      <c r="BK318" s="187">
        <f>ROUND(I318*H318,2)</f>
        <v>0</v>
      </c>
      <c r="BL318" s="19" t="s">
        <v>128</v>
      </c>
      <c r="BM318" s="186" t="s">
        <v>800</v>
      </c>
    </row>
    <row r="319" spans="1:65" s="2" customFormat="1" ht="10">
      <c r="A319" s="36"/>
      <c r="B319" s="37"/>
      <c r="C319" s="38"/>
      <c r="D319" s="245" t="s">
        <v>538</v>
      </c>
      <c r="E319" s="38"/>
      <c r="F319" s="246" t="s">
        <v>801</v>
      </c>
      <c r="G319" s="38"/>
      <c r="H319" s="38"/>
      <c r="I319" s="247"/>
      <c r="J319" s="38"/>
      <c r="K319" s="38"/>
      <c r="L319" s="41"/>
      <c r="M319" s="248"/>
      <c r="N319" s="249"/>
      <c r="O319" s="66"/>
      <c r="P319" s="66"/>
      <c r="Q319" s="66"/>
      <c r="R319" s="66"/>
      <c r="S319" s="66"/>
      <c r="T319" s="67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9" t="s">
        <v>538</v>
      </c>
      <c r="AU319" s="19" t="s">
        <v>81</v>
      </c>
    </row>
    <row r="320" spans="1:65" s="15" customFormat="1" ht="10">
      <c r="B320" s="211"/>
      <c r="C320" s="212"/>
      <c r="D320" s="190" t="s">
        <v>130</v>
      </c>
      <c r="E320" s="213" t="s">
        <v>19</v>
      </c>
      <c r="F320" s="214" t="s">
        <v>802</v>
      </c>
      <c r="G320" s="212"/>
      <c r="H320" s="213" t="s">
        <v>19</v>
      </c>
      <c r="I320" s="215"/>
      <c r="J320" s="212"/>
      <c r="K320" s="212"/>
      <c r="L320" s="216"/>
      <c r="M320" s="217"/>
      <c r="N320" s="218"/>
      <c r="O320" s="218"/>
      <c r="P320" s="218"/>
      <c r="Q320" s="218"/>
      <c r="R320" s="218"/>
      <c r="S320" s="218"/>
      <c r="T320" s="219"/>
      <c r="AT320" s="220" t="s">
        <v>130</v>
      </c>
      <c r="AU320" s="220" t="s">
        <v>81</v>
      </c>
      <c r="AV320" s="15" t="s">
        <v>79</v>
      </c>
      <c r="AW320" s="15" t="s">
        <v>132</v>
      </c>
      <c r="AX320" s="15" t="s">
        <v>71</v>
      </c>
      <c r="AY320" s="220" t="s">
        <v>120</v>
      </c>
    </row>
    <row r="321" spans="1:65" s="15" customFormat="1" ht="10">
      <c r="B321" s="211"/>
      <c r="C321" s="212"/>
      <c r="D321" s="190" t="s">
        <v>130</v>
      </c>
      <c r="E321" s="213" t="s">
        <v>19</v>
      </c>
      <c r="F321" s="214" t="s">
        <v>803</v>
      </c>
      <c r="G321" s="212"/>
      <c r="H321" s="213" t="s">
        <v>19</v>
      </c>
      <c r="I321" s="215"/>
      <c r="J321" s="212"/>
      <c r="K321" s="212"/>
      <c r="L321" s="216"/>
      <c r="M321" s="217"/>
      <c r="N321" s="218"/>
      <c r="O321" s="218"/>
      <c r="P321" s="218"/>
      <c r="Q321" s="218"/>
      <c r="R321" s="218"/>
      <c r="S321" s="218"/>
      <c r="T321" s="219"/>
      <c r="AT321" s="220" t="s">
        <v>130</v>
      </c>
      <c r="AU321" s="220" t="s">
        <v>81</v>
      </c>
      <c r="AV321" s="15" t="s">
        <v>79</v>
      </c>
      <c r="AW321" s="15" t="s">
        <v>132</v>
      </c>
      <c r="AX321" s="15" t="s">
        <v>71</v>
      </c>
      <c r="AY321" s="220" t="s">
        <v>120</v>
      </c>
    </row>
    <row r="322" spans="1:65" s="15" customFormat="1" ht="10">
      <c r="B322" s="211"/>
      <c r="C322" s="212"/>
      <c r="D322" s="190" t="s">
        <v>130</v>
      </c>
      <c r="E322" s="213" t="s">
        <v>19</v>
      </c>
      <c r="F322" s="214" t="s">
        <v>804</v>
      </c>
      <c r="G322" s="212"/>
      <c r="H322" s="213" t="s">
        <v>19</v>
      </c>
      <c r="I322" s="215"/>
      <c r="J322" s="212"/>
      <c r="K322" s="212"/>
      <c r="L322" s="216"/>
      <c r="M322" s="217"/>
      <c r="N322" s="218"/>
      <c r="O322" s="218"/>
      <c r="P322" s="218"/>
      <c r="Q322" s="218"/>
      <c r="R322" s="218"/>
      <c r="S322" s="218"/>
      <c r="T322" s="219"/>
      <c r="AT322" s="220" t="s">
        <v>130</v>
      </c>
      <c r="AU322" s="220" t="s">
        <v>81</v>
      </c>
      <c r="AV322" s="15" t="s">
        <v>79</v>
      </c>
      <c r="AW322" s="15" t="s">
        <v>132</v>
      </c>
      <c r="AX322" s="15" t="s">
        <v>71</v>
      </c>
      <c r="AY322" s="220" t="s">
        <v>120</v>
      </c>
    </row>
    <row r="323" spans="1:65" s="13" customFormat="1" ht="10">
      <c r="B323" s="188"/>
      <c r="C323" s="189"/>
      <c r="D323" s="190" t="s">
        <v>130</v>
      </c>
      <c r="E323" s="191" t="s">
        <v>19</v>
      </c>
      <c r="F323" s="192" t="s">
        <v>805</v>
      </c>
      <c r="G323" s="189"/>
      <c r="H323" s="193">
        <v>15.228499999999999</v>
      </c>
      <c r="I323" s="194"/>
      <c r="J323" s="189"/>
      <c r="K323" s="189"/>
      <c r="L323" s="195"/>
      <c r="M323" s="196"/>
      <c r="N323" s="197"/>
      <c r="O323" s="197"/>
      <c r="P323" s="197"/>
      <c r="Q323" s="197"/>
      <c r="R323" s="197"/>
      <c r="S323" s="197"/>
      <c r="T323" s="198"/>
      <c r="AT323" s="199" t="s">
        <v>130</v>
      </c>
      <c r="AU323" s="199" t="s">
        <v>81</v>
      </c>
      <c r="AV323" s="13" t="s">
        <v>81</v>
      </c>
      <c r="AW323" s="13" t="s">
        <v>132</v>
      </c>
      <c r="AX323" s="13" t="s">
        <v>71</v>
      </c>
      <c r="AY323" s="199" t="s">
        <v>120</v>
      </c>
    </row>
    <row r="324" spans="1:65" s="15" customFormat="1" ht="10">
      <c r="B324" s="211"/>
      <c r="C324" s="212"/>
      <c r="D324" s="190" t="s">
        <v>130</v>
      </c>
      <c r="E324" s="213" t="s">
        <v>19</v>
      </c>
      <c r="F324" s="214" t="s">
        <v>806</v>
      </c>
      <c r="G324" s="212"/>
      <c r="H324" s="213" t="s">
        <v>19</v>
      </c>
      <c r="I324" s="215"/>
      <c r="J324" s="212"/>
      <c r="K324" s="212"/>
      <c r="L324" s="216"/>
      <c r="M324" s="217"/>
      <c r="N324" s="218"/>
      <c r="O324" s="218"/>
      <c r="P324" s="218"/>
      <c r="Q324" s="218"/>
      <c r="R324" s="218"/>
      <c r="S324" s="218"/>
      <c r="T324" s="219"/>
      <c r="AT324" s="220" t="s">
        <v>130</v>
      </c>
      <c r="AU324" s="220" t="s">
        <v>81</v>
      </c>
      <c r="AV324" s="15" t="s">
        <v>79</v>
      </c>
      <c r="AW324" s="15" t="s">
        <v>132</v>
      </c>
      <c r="AX324" s="15" t="s">
        <v>71</v>
      </c>
      <c r="AY324" s="220" t="s">
        <v>120</v>
      </c>
    </row>
    <row r="325" spans="1:65" s="13" customFormat="1" ht="10">
      <c r="B325" s="188"/>
      <c r="C325" s="189"/>
      <c r="D325" s="190" t="s">
        <v>130</v>
      </c>
      <c r="E325" s="191" t="s">
        <v>19</v>
      </c>
      <c r="F325" s="192" t="s">
        <v>807</v>
      </c>
      <c r="G325" s="189"/>
      <c r="H325" s="193">
        <v>15.228499999999999</v>
      </c>
      <c r="I325" s="194"/>
      <c r="J325" s="189"/>
      <c r="K325" s="189"/>
      <c r="L325" s="195"/>
      <c r="M325" s="196"/>
      <c r="N325" s="197"/>
      <c r="O325" s="197"/>
      <c r="P325" s="197"/>
      <c r="Q325" s="197"/>
      <c r="R325" s="197"/>
      <c r="S325" s="197"/>
      <c r="T325" s="198"/>
      <c r="AT325" s="199" t="s">
        <v>130</v>
      </c>
      <c r="AU325" s="199" t="s">
        <v>81</v>
      </c>
      <c r="AV325" s="13" t="s">
        <v>81</v>
      </c>
      <c r="AW325" s="13" t="s">
        <v>132</v>
      </c>
      <c r="AX325" s="13" t="s">
        <v>71</v>
      </c>
      <c r="AY325" s="199" t="s">
        <v>120</v>
      </c>
    </row>
    <row r="326" spans="1:65" s="13" customFormat="1" ht="10">
      <c r="B326" s="188"/>
      <c r="C326" s="189"/>
      <c r="D326" s="190" t="s">
        <v>130</v>
      </c>
      <c r="E326" s="191" t="s">
        <v>19</v>
      </c>
      <c r="F326" s="192" t="s">
        <v>808</v>
      </c>
      <c r="G326" s="189"/>
      <c r="H326" s="193">
        <v>210.6</v>
      </c>
      <c r="I326" s="194"/>
      <c r="J326" s="189"/>
      <c r="K326" s="189"/>
      <c r="L326" s="195"/>
      <c r="M326" s="196"/>
      <c r="N326" s="197"/>
      <c r="O326" s="197"/>
      <c r="P326" s="197"/>
      <c r="Q326" s="197"/>
      <c r="R326" s="197"/>
      <c r="S326" s="197"/>
      <c r="T326" s="198"/>
      <c r="AT326" s="199" t="s">
        <v>130</v>
      </c>
      <c r="AU326" s="199" t="s">
        <v>81</v>
      </c>
      <c r="AV326" s="13" t="s">
        <v>81</v>
      </c>
      <c r="AW326" s="13" t="s">
        <v>132</v>
      </c>
      <c r="AX326" s="13" t="s">
        <v>71</v>
      </c>
      <c r="AY326" s="199" t="s">
        <v>120</v>
      </c>
    </row>
    <row r="327" spans="1:65" s="13" customFormat="1" ht="10">
      <c r="B327" s="188"/>
      <c r="C327" s="189"/>
      <c r="D327" s="190" t="s">
        <v>130</v>
      </c>
      <c r="E327" s="191" t="s">
        <v>19</v>
      </c>
      <c r="F327" s="192" t="s">
        <v>809</v>
      </c>
      <c r="G327" s="189"/>
      <c r="H327" s="193">
        <v>157.94999999999999</v>
      </c>
      <c r="I327" s="194"/>
      <c r="J327" s="189"/>
      <c r="K327" s="189"/>
      <c r="L327" s="195"/>
      <c r="M327" s="196"/>
      <c r="N327" s="197"/>
      <c r="O327" s="197"/>
      <c r="P327" s="197"/>
      <c r="Q327" s="197"/>
      <c r="R327" s="197"/>
      <c r="S327" s="197"/>
      <c r="T327" s="198"/>
      <c r="AT327" s="199" t="s">
        <v>130</v>
      </c>
      <c r="AU327" s="199" t="s">
        <v>81</v>
      </c>
      <c r="AV327" s="13" t="s">
        <v>81</v>
      </c>
      <c r="AW327" s="13" t="s">
        <v>132</v>
      </c>
      <c r="AX327" s="13" t="s">
        <v>71</v>
      </c>
      <c r="AY327" s="199" t="s">
        <v>120</v>
      </c>
    </row>
    <row r="328" spans="1:65" s="14" customFormat="1" ht="10">
      <c r="B328" s="200"/>
      <c r="C328" s="201"/>
      <c r="D328" s="190" t="s">
        <v>130</v>
      </c>
      <c r="E328" s="202" t="s">
        <v>19</v>
      </c>
      <c r="F328" s="203" t="s">
        <v>133</v>
      </c>
      <c r="G328" s="201"/>
      <c r="H328" s="204">
        <v>399.00699999999995</v>
      </c>
      <c r="I328" s="205"/>
      <c r="J328" s="201"/>
      <c r="K328" s="201"/>
      <c r="L328" s="206"/>
      <c r="M328" s="207"/>
      <c r="N328" s="208"/>
      <c r="O328" s="208"/>
      <c r="P328" s="208"/>
      <c r="Q328" s="208"/>
      <c r="R328" s="208"/>
      <c r="S328" s="208"/>
      <c r="T328" s="209"/>
      <c r="AT328" s="210" t="s">
        <v>130</v>
      </c>
      <c r="AU328" s="210" t="s">
        <v>81</v>
      </c>
      <c r="AV328" s="14" t="s">
        <v>128</v>
      </c>
      <c r="AW328" s="14" t="s">
        <v>132</v>
      </c>
      <c r="AX328" s="14" t="s">
        <v>79</v>
      </c>
      <c r="AY328" s="210" t="s">
        <v>120</v>
      </c>
    </row>
    <row r="329" spans="1:65" s="2" customFormat="1" ht="16.5" customHeight="1">
      <c r="A329" s="36"/>
      <c r="B329" s="37"/>
      <c r="C329" s="175" t="s">
        <v>416</v>
      </c>
      <c r="D329" s="175" t="s">
        <v>123</v>
      </c>
      <c r="E329" s="176" t="s">
        <v>810</v>
      </c>
      <c r="F329" s="177" t="s">
        <v>811</v>
      </c>
      <c r="G329" s="178" t="s">
        <v>136</v>
      </c>
      <c r="H329" s="179">
        <v>100.26900000000001</v>
      </c>
      <c r="I329" s="180"/>
      <c r="J329" s="181">
        <f>ROUND(I329*H329,2)</f>
        <v>0</v>
      </c>
      <c r="K329" s="177" t="s">
        <v>536</v>
      </c>
      <c r="L329" s="41"/>
      <c r="M329" s="182" t="s">
        <v>19</v>
      </c>
      <c r="N329" s="183" t="s">
        <v>42</v>
      </c>
      <c r="O329" s="66"/>
      <c r="P329" s="184">
        <f>O329*H329</f>
        <v>0</v>
      </c>
      <c r="Q329" s="184">
        <v>2.4500000000000002</v>
      </c>
      <c r="R329" s="184">
        <f>Q329*H329</f>
        <v>245.65905000000004</v>
      </c>
      <c r="S329" s="184">
        <v>0</v>
      </c>
      <c r="T329" s="185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86" t="s">
        <v>128</v>
      </c>
      <c r="AT329" s="186" t="s">
        <v>123</v>
      </c>
      <c r="AU329" s="186" t="s">
        <v>81</v>
      </c>
      <c r="AY329" s="19" t="s">
        <v>120</v>
      </c>
      <c r="BE329" s="187">
        <f>IF(N329="základní",J329,0)</f>
        <v>0</v>
      </c>
      <c r="BF329" s="187">
        <f>IF(N329="snížená",J329,0)</f>
        <v>0</v>
      </c>
      <c r="BG329" s="187">
        <f>IF(N329="zákl. přenesená",J329,0)</f>
        <v>0</v>
      </c>
      <c r="BH329" s="187">
        <f>IF(N329="sníž. přenesená",J329,0)</f>
        <v>0</v>
      </c>
      <c r="BI329" s="187">
        <f>IF(N329="nulová",J329,0)</f>
        <v>0</v>
      </c>
      <c r="BJ329" s="19" t="s">
        <v>79</v>
      </c>
      <c r="BK329" s="187">
        <f>ROUND(I329*H329,2)</f>
        <v>0</v>
      </c>
      <c r="BL329" s="19" t="s">
        <v>128</v>
      </c>
      <c r="BM329" s="186" t="s">
        <v>812</v>
      </c>
    </row>
    <row r="330" spans="1:65" s="2" customFormat="1" ht="10">
      <c r="A330" s="36"/>
      <c r="B330" s="37"/>
      <c r="C330" s="38"/>
      <c r="D330" s="245" t="s">
        <v>538</v>
      </c>
      <c r="E330" s="38"/>
      <c r="F330" s="246" t="s">
        <v>813</v>
      </c>
      <c r="G330" s="38"/>
      <c r="H330" s="38"/>
      <c r="I330" s="247"/>
      <c r="J330" s="38"/>
      <c r="K330" s="38"/>
      <c r="L330" s="41"/>
      <c r="M330" s="248"/>
      <c r="N330" s="249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9" t="s">
        <v>538</v>
      </c>
      <c r="AU330" s="19" t="s">
        <v>81</v>
      </c>
    </row>
    <row r="331" spans="1:65" s="13" customFormat="1" ht="10">
      <c r="B331" s="188"/>
      <c r="C331" s="189"/>
      <c r="D331" s="190" t="s">
        <v>130</v>
      </c>
      <c r="E331" s="191" t="s">
        <v>19</v>
      </c>
      <c r="F331" s="192" t="s">
        <v>814</v>
      </c>
      <c r="G331" s="189"/>
      <c r="H331" s="193">
        <v>23.532</v>
      </c>
      <c r="I331" s="194"/>
      <c r="J331" s="189"/>
      <c r="K331" s="189"/>
      <c r="L331" s="195"/>
      <c r="M331" s="196"/>
      <c r="N331" s="197"/>
      <c r="O331" s="197"/>
      <c r="P331" s="197"/>
      <c r="Q331" s="197"/>
      <c r="R331" s="197"/>
      <c r="S331" s="197"/>
      <c r="T331" s="198"/>
      <c r="AT331" s="199" t="s">
        <v>130</v>
      </c>
      <c r="AU331" s="199" t="s">
        <v>81</v>
      </c>
      <c r="AV331" s="13" t="s">
        <v>81</v>
      </c>
      <c r="AW331" s="13" t="s">
        <v>132</v>
      </c>
      <c r="AX331" s="13" t="s">
        <v>71</v>
      </c>
      <c r="AY331" s="199" t="s">
        <v>120</v>
      </c>
    </row>
    <row r="332" spans="1:65" s="13" customFormat="1" ht="10">
      <c r="B332" s="188"/>
      <c r="C332" s="189"/>
      <c r="D332" s="190" t="s">
        <v>130</v>
      </c>
      <c r="E332" s="191" t="s">
        <v>19</v>
      </c>
      <c r="F332" s="192" t="s">
        <v>815</v>
      </c>
      <c r="G332" s="189"/>
      <c r="H332" s="193">
        <v>25.916999999999998</v>
      </c>
      <c r="I332" s="194"/>
      <c r="J332" s="189"/>
      <c r="K332" s="189"/>
      <c r="L332" s="195"/>
      <c r="M332" s="196"/>
      <c r="N332" s="197"/>
      <c r="O332" s="197"/>
      <c r="P332" s="197"/>
      <c r="Q332" s="197"/>
      <c r="R332" s="197"/>
      <c r="S332" s="197"/>
      <c r="T332" s="198"/>
      <c r="AT332" s="199" t="s">
        <v>130</v>
      </c>
      <c r="AU332" s="199" t="s">
        <v>81</v>
      </c>
      <c r="AV332" s="13" t="s">
        <v>81</v>
      </c>
      <c r="AW332" s="13" t="s">
        <v>132</v>
      </c>
      <c r="AX332" s="13" t="s">
        <v>71</v>
      </c>
      <c r="AY332" s="199" t="s">
        <v>120</v>
      </c>
    </row>
    <row r="333" spans="1:65" s="13" customFormat="1" ht="10">
      <c r="B333" s="188"/>
      <c r="C333" s="189"/>
      <c r="D333" s="190" t="s">
        <v>130</v>
      </c>
      <c r="E333" s="191" t="s">
        <v>19</v>
      </c>
      <c r="F333" s="192" t="s">
        <v>816</v>
      </c>
      <c r="G333" s="189"/>
      <c r="H333" s="193">
        <v>38.442</v>
      </c>
      <c r="I333" s="194"/>
      <c r="J333" s="189"/>
      <c r="K333" s="189"/>
      <c r="L333" s="195"/>
      <c r="M333" s="196"/>
      <c r="N333" s="197"/>
      <c r="O333" s="197"/>
      <c r="P333" s="197"/>
      <c r="Q333" s="197"/>
      <c r="R333" s="197"/>
      <c r="S333" s="197"/>
      <c r="T333" s="198"/>
      <c r="AT333" s="199" t="s">
        <v>130</v>
      </c>
      <c r="AU333" s="199" t="s">
        <v>81</v>
      </c>
      <c r="AV333" s="13" t="s">
        <v>81</v>
      </c>
      <c r="AW333" s="13" t="s">
        <v>132</v>
      </c>
      <c r="AX333" s="13" t="s">
        <v>71</v>
      </c>
      <c r="AY333" s="199" t="s">
        <v>120</v>
      </c>
    </row>
    <row r="334" spans="1:65" s="13" customFormat="1" ht="10">
      <c r="B334" s="188"/>
      <c r="C334" s="189"/>
      <c r="D334" s="190" t="s">
        <v>130</v>
      </c>
      <c r="E334" s="191" t="s">
        <v>19</v>
      </c>
      <c r="F334" s="192" t="s">
        <v>817</v>
      </c>
      <c r="G334" s="189"/>
      <c r="H334" s="193">
        <v>12.377999999999998</v>
      </c>
      <c r="I334" s="194"/>
      <c r="J334" s="189"/>
      <c r="K334" s="189"/>
      <c r="L334" s="195"/>
      <c r="M334" s="196"/>
      <c r="N334" s="197"/>
      <c r="O334" s="197"/>
      <c r="P334" s="197"/>
      <c r="Q334" s="197"/>
      <c r="R334" s="197"/>
      <c r="S334" s="197"/>
      <c r="T334" s="198"/>
      <c r="AT334" s="199" t="s">
        <v>130</v>
      </c>
      <c r="AU334" s="199" t="s">
        <v>81</v>
      </c>
      <c r="AV334" s="13" t="s">
        <v>81</v>
      </c>
      <c r="AW334" s="13" t="s">
        <v>132</v>
      </c>
      <c r="AX334" s="13" t="s">
        <v>71</v>
      </c>
      <c r="AY334" s="199" t="s">
        <v>120</v>
      </c>
    </row>
    <row r="335" spans="1:65" s="14" customFormat="1" ht="10">
      <c r="B335" s="200"/>
      <c r="C335" s="201"/>
      <c r="D335" s="190" t="s">
        <v>130</v>
      </c>
      <c r="E335" s="202" t="s">
        <v>19</v>
      </c>
      <c r="F335" s="203" t="s">
        <v>133</v>
      </c>
      <c r="G335" s="201"/>
      <c r="H335" s="204">
        <v>100.26899999999999</v>
      </c>
      <c r="I335" s="205"/>
      <c r="J335" s="201"/>
      <c r="K335" s="201"/>
      <c r="L335" s="206"/>
      <c r="M335" s="207"/>
      <c r="N335" s="208"/>
      <c r="O335" s="208"/>
      <c r="P335" s="208"/>
      <c r="Q335" s="208"/>
      <c r="R335" s="208"/>
      <c r="S335" s="208"/>
      <c r="T335" s="209"/>
      <c r="AT335" s="210" t="s">
        <v>130</v>
      </c>
      <c r="AU335" s="210" t="s">
        <v>81</v>
      </c>
      <c r="AV335" s="14" t="s">
        <v>128</v>
      </c>
      <c r="AW335" s="14" t="s">
        <v>132</v>
      </c>
      <c r="AX335" s="14" t="s">
        <v>79</v>
      </c>
      <c r="AY335" s="210" t="s">
        <v>120</v>
      </c>
    </row>
    <row r="336" spans="1:65" s="2" customFormat="1" ht="24.15" customHeight="1">
      <c r="A336" s="36"/>
      <c r="B336" s="37"/>
      <c r="C336" s="175" t="s">
        <v>421</v>
      </c>
      <c r="D336" s="175" t="s">
        <v>123</v>
      </c>
      <c r="E336" s="176" t="s">
        <v>818</v>
      </c>
      <c r="F336" s="177" t="s">
        <v>819</v>
      </c>
      <c r="G336" s="178" t="s">
        <v>404</v>
      </c>
      <c r="H336" s="179">
        <v>39.143999999999998</v>
      </c>
      <c r="I336" s="180"/>
      <c r="J336" s="181">
        <f>ROUND(I336*H336,2)</f>
        <v>0</v>
      </c>
      <c r="K336" s="177" t="s">
        <v>536</v>
      </c>
      <c r="L336" s="41"/>
      <c r="M336" s="182" t="s">
        <v>19</v>
      </c>
      <c r="N336" s="183" t="s">
        <v>42</v>
      </c>
      <c r="O336" s="66"/>
      <c r="P336" s="184">
        <f>O336*H336</f>
        <v>0</v>
      </c>
      <c r="Q336" s="184">
        <v>1.0311999999999999</v>
      </c>
      <c r="R336" s="184">
        <f>Q336*H336</f>
        <v>40.365292799999992</v>
      </c>
      <c r="S336" s="184">
        <v>0</v>
      </c>
      <c r="T336" s="185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86" t="s">
        <v>128</v>
      </c>
      <c r="AT336" s="186" t="s">
        <v>123</v>
      </c>
      <c r="AU336" s="186" t="s">
        <v>81</v>
      </c>
      <c r="AY336" s="19" t="s">
        <v>120</v>
      </c>
      <c r="BE336" s="187">
        <f>IF(N336="základní",J336,0)</f>
        <v>0</v>
      </c>
      <c r="BF336" s="187">
        <f>IF(N336="snížená",J336,0)</f>
        <v>0</v>
      </c>
      <c r="BG336" s="187">
        <f>IF(N336="zákl. přenesená",J336,0)</f>
        <v>0</v>
      </c>
      <c r="BH336" s="187">
        <f>IF(N336="sníž. přenesená",J336,0)</f>
        <v>0</v>
      </c>
      <c r="BI336" s="187">
        <f>IF(N336="nulová",J336,0)</f>
        <v>0</v>
      </c>
      <c r="BJ336" s="19" t="s">
        <v>79</v>
      </c>
      <c r="BK336" s="187">
        <f>ROUND(I336*H336,2)</f>
        <v>0</v>
      </c>
      <c r="BL336" s="19" t="s">
        <v>128</v>
      </c>
      <c r="BM336" s="186" t="s">
        <v>820</v>
      </c>
    </row>
    <row r="337" spans="1:65" s="2" customFormat="1" ht="10">
      <c r="A337" s="36"/>
      <c r="B337" s="37"/>
      <c r="C337" s="38"/>
      <c r="D337" s="245" t="s">
        <v>538</v>
      </c>
      <c r="E337" s="38"/>
      <c r="F337" s="246" t="s">
        <v>821</v>
      </c>
      <c r="G337" s="38"/>
      <c r="H337" s="38"/>
      <c r="I337" s="247"/>
      <c r="J337" s="38"/>
      <c r="K337" s="38"/>
      <c r="L337" s="41"/>
      <c r="M337" s="248"/>
      <c r="N337" s="249"/>
      <c r="O337" s="66"/>
      <c r="P337" s="66"/>
      <c r="Q337" s="66"/>
      <c r="R337" s="66"/>
      <c r="S337" s="66"/>
      <c r="T337" s="67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9" t="s">
        <v>538</v>
      </c>
      <c r="AU337" s="19" t="s">
        <v>81</v>
      </c>
    </row>
    <row r="338" spans="1:65" s="15" customFormat="1" ht="10">
      <c r="B338" s="211"/>
      <c r="C338" s="212"/>
      <c r="D338" s="190" t="s">
        <v>130</v>
      </c>
      <c r="E338" s="213" t="s">
        <v>19</v>
      </c>
      <c r="F338" s="214" t="s">
        <v>822</v>
      </c>
      <c r="G338" s="212"/>
      <c r="H338" s="213" t="s">
        <v>19</v>
      </c>
      <c r="I338" s="215"/>
      <c r="J338" s="212"/>
      <c r="K338" s="212"/>
      <c r="L338" s="216"/>
      <c r="M338" s="217"/>
      <c r="N338" s="218"/>
      <c r="O338" s="218"/>
      <c r="P338" s="218"/>
      <c r="Q338" s="218"/>
      <c r="R338" s="218"/>
      <c r="S338" s="218"/>
      <c r="T338" s="219"/>
      <c r="AT338" s="220" t="s">
        <v>130</v>
      </c>
      <c r="AU338" s="220" t="s">
        <v>81</v>
      </c>
      <c r="AV338" s="15" t="s">
        <v>79</v>
      </c>
      <c r="AW338" s="15" t="s">
        <v>132</v>
      </c>
      <c r="AX338" s="15" t="s">
        <v>71</v>
      </c>
      <c r="AY338" s="220" t="s">
        <v>120</v>
      </c>
    </row>
    <row r="339" spans="1:65" s="13" customFormat="1" ht="10">
      <c r="B339" s="188"/>
      <c r="C339" s="189"/>
      <c r="D339" s="190" t="s">
        <v>130</v>
      </c>
      <c r="E339" s="191" t="s">
        <v>19</v>
      </c>
      <c r="F339" s="192" t="s">
        <v>823</v>
      </c>
      <c r="G339" s="189"/>
      <c r="H339" s="193">
        <v>19.007999999999999</v>
      </c>
      <c r="I339" s="194"/>
      <c r="J339" s="189"/>
      <c r="K339" s="189"/>
      <c r="L339" s="195"/>
      <c r="M339" s="196"/>
      <c r="N339" s="197"/>
      <c r="O339" s="197"/>
      <c r="P339" s="197"/>
      <c r="Q339" s="197"/>
      <c r="R339" s="197"/>
      <c r="S339" s="197"/>
      <c r="T339" s="198"/>
      <c r="AT339" s="199" t="s">
        <v>130</v>
      </c>
      <c r="AU339" s="199" t="s">
        <v>81</v>
      </c>
      <c r="AV339" s="13" t="s">
        <v>81</v>
      </c>
      <c r="AW339" s="13" t="s">
        <v>132</v>
      </c>
      <c r="AX339" s="13" t="s">
        <v>71</v>
      </c>
      <c r="AY339" s="199" t="s">
        <v>120</v>
      </c>
    </row>
    <row r="340" spans="1:65" s="13" customFormat="1" ht="10">
      <c r="B340" s="188"/>
      <c r="C340" s="189"/>
      <c r="D340" s="190" t="s">
        <v>130</v>
      </c>
      <c r="E340" s="191" t="s">
        <v>19</v>
      </c>
      <c r="F340" s="192" t="s">
        <v>824</v>
      </c>
      <c r="G340" s="189"/>
      <c r="H340" s="193">
        <v>20.135999999999999</v>
      </c>
      <c r="I340" s="194"/>
      <c r="J340" s="189"/>
      <c r="K340" s="189"/>
      <c r="L340" s="195"/>
      <c r="M340" s="196"/>
      <c r="N340" s="197"/>
      <c r="O340" s="197"/>
      <c r="P340" s="197"/>
      <c r="Q340" s="197"/>
      <c r="R340" s="197"/>
      <c r="S340" s="197"/>
      <c r="T340" s="198"/>
      <c r="AT340" s="199" t="s">
        <v>130</v>
      </c>
      <c r="AU340" s="199" t="s">
        <v>81</v>
      </c>
      <c r="AV340" s="13" t="s">
        <v>81</v>
      </c>
      <c r="AW340" s="13" t="s">
        <v>132</v>
      </c>
      <c r="AX340" s="13" t="s">
        <v>71</v>
      </c>
      <c r="AY340" s="199" t="s">
        <v>120</v>
      </c>
    </row>
    <row r="341" spans="1:65" s="14" customFormat="1" ht="10">
      <c r="B341" s="200"/>
      <c r="C341" s="201"/>
      <c r="D341" s="190" t="s">
        <v>130</v>
      </c>
      <c r="E341" s="202" t="s">
        <v>19</v>
      </c>
      <c r="F341" s="203" t="s">
        <v>133</v>
      </c>
      <c r="G341" s="201"/>
      <c r="H341" s="204">
        <v>39.143999999999998</v>
      </c>
      <c r="I341" s="205"/>
      <c r="J341" s="201"/>
      <c r="K341" s="201"/>
      <c r="L341" s="206"/>
      <c r="M341" s="207"/>
      <c r="N341" s="208"/>
      <c r="O341" s="208"/>
      <c r="P341" s="208"/>
      <c r="Q341" s="208"/>
      <c r="R341" s="208"/>
      <c r="S341" s="208"/>
      <c r="T341" s="209"/>
      <c r="AT341" s="210" t="s">
        <v>130</v>
      </c>
      <c r="AU341" s="210" t="s">
        <v>81</v>
      </c>
      <c r="AV341" s="14" t="s">
        <v>128</v>
      </c>
      <c r="AW341" s="14" t="s">
        <v>132</v>
      </c>
      <c r="AX341" s="14" t="s">
        <v>79</v>
      </c>
      <c r="AY341" s="210" t="s">
        <v>120</v>
      </c>
    </row>
    <row r="342" spans="1:65" s="12" customFormat="1" ht="22.75" customHeight="1">
      <c r="B342" s="159"/>
      <c r="C342" s="160"/>
      <c r="D342" s="161" t="s">
        <v>70</v>
      </c>
      <c r="E342" s="173" t="s">
        <v>213</v>
      </c>
      <c r="F342" s="173" t="s">
        <v>447</v>
      </c>
      <c r="G342" s="160"/>
      <c r="H342" s="160"/>
      <c r="I342" s="163"/>
      <c r="J342" s="174">
        <f>BK342</f>
        <v>0</v>
      </c>
      <c r="K342" s="160"/>
      <c r="L342" s="165"/>
      <c r="M342" s="166"/>
      <c r="N342" s="167"/>
      <c r="O342" s="167"/>
      <c r="P342" s="168">
        <f>SUM(P343:P538)</f>
        <v>0</v>
      </c>
      <c r="Q342" s="167"/>
      <c r="R342" s="168">
        <f>SUM(R343:R538)</f>
        <v>47.038400599999989</v>
      </c>
      <c r="S342" s="167"/>
      <c r="T342" s="169">
        <f>SUM(T343:T538)</f>
        <v>171.98741799999999</v>
      </c>
      <c r="AR342" s="170" t="s">
        <v>79</v>
      </c>
      <c r="AT342" s="171" t="s">
        <v>70</v>
      </c>
      <c r="AU342" s="171" t="s">
        <v>79</v>
      </c>
      <c r="AY342" s="170" t="s">
        <v>120</v>
      </c>
      <c r="BK342" s="172">
        <f>SUM(BK343:BK538)</f>
        <v>0</v>
      </c>
    </row>
    <row r="343" spans="1:65" s="2" customFormat="1" ht="16.5" customHeight="1">
      <c r="A343" s="36"/>
      <c r="B343" s="37"/>
      <c r="C343" s="175" t="s">
        <v>426</v>
      </c>
      <c r="D343" s="175" t="s">
        <v>123</v>
      </c>
      <c r="E343" s="176" t="s">
        <v>825</v>
      </c>
      <c r="F343" s="177" t="s">
        <v>826</v>
      </c>
      <c r="G343" s="178" t="s">
        <v>301</v>
      </c>
      <c r="H343" s="179">
        <v>23.4</v>
      </c>
      <c r="I343" s="180"/>
      <c r="J343" s="181">
        <f>ROUND(I343*H343,2)</f>
        <v>0</v>
      </c>
      <c r="K343" s="177" t="s">
        <v>536</v>
      </c>
      <c r="L343" s="41"/>
      <c r="M343" s="182" t="s">
        <v>19</v>
      </c>
      <c r="N343" s="183" t="s">
        <v>42</v>
      </c>
      <c r="O343" s="66"/>
      <c r="P343" s="184">
        <f>O343*H343</f>
        <v>0</v>
      </c>
      <c r="Q343" s="184">
        <v>3.8999999999999998E-3</v>
      </c>
      <c r="R343" s="184">
        <f>Q343*H343</f>
        <v>9.1259999999999994E-2</v>
      </c>
      <c r="S343" s="184">
        <v>0</v>
      </c>
      <c r="T343" s="185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186" t="s">
        <v>128</v>
      </c>
      <c r="AT343" s="186" t="s">
        <v>123</v>
      </c>
      <c r="AU343" s="186" t="s">
        <v>81</v>
      </c>
      <c r="AY343" s="19" t="s">
        <v>120</v>
      </c>
      <c r="BE343" s="187">
        <f>IF(N343="základní",J343,0)</f>
        <v>0</v>
      </c>
      <c r="BF343" s="187">
        <f>IF(N343="snížená",J343,0)</f>
        <v>0</v>
      </c>
      <c r="BG343" s="187">
        <f>IF(N343="zákl. přenesená",J343,0)</f>
        <v>0</v>
      </c>
      <c r="BH343" s="187">
        <f>IF(N343="sníž. přenesená",J343,0)</f>
        <v>0</v>
      </c>
      <c r="BI343" s="187">
        <f>IF(N343="nulová",J343,0)</f>
        <v>0</v>
      </c>
      <c r="BJ343" s="19" t="s">
        <v>79</v>
      </c>
      <c r="BK343" s="187">
        <f>ROUND(I343*H343,2)</f>
        <v>0</v>
      </c>
      <c r="BL343" s="19" t="s">
        <v>128</v>
      </c>
      <c r="BM343" s="186" t="s">
        <v>827</v>
      </c>
    </row>
    <row r="344" spans="1:65" s="2" customFormat="1" ht="10">
      <c r="A344" s="36"/>
      <c r="B344" s="37"/>
      <c r="C344" s="38"/>
      <c r="D344" s="245" t="s">
        <v>538</v>
      </c>
      <c r="E344" s="38"/>
      <c r="F344" s="246" t="s">
        <v>828</v>
      </c>
      <c r="G344" s="38"/>
      <c r="H344" s="38"/>
      <c r="I344" s="247"/>
      <c r="J344" s="38"/>
      <c r="K344" s="38"/>
      <c r="L344" s="41"/>
      <c r="M344" s="248"/>
      <c r="N344" s="249"/>
      <c r="O344" s="66"/>
      <c r="P344" s="66"/>
      <c r="Q344" s="66"/>
      <c r="R344" s="66"/>
      <c r="S344" s="66"/>
      <c r="T344" s="67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9" t="s">
        <v>538</v>
      </c>
      <c r="AU344" s="19" t="s">
        <v>81</v>
      </c>
    </row>
    <row r="345" spans="1:65" s="15" customFormat="1" ht="10">
      <c r="B345" s="211"/>
      <c r="C345" s="212"/>
      <c r="D345" s="190" t="s">
        <v>130</v>
      </c>
      <c r="E345" s="213" t="s">
        <v>19</v>
      </c>
      <c r="F345" s="214" t="s">
        <v>829</v>
      </c>
      <c r="G345" s="212"/>
      <c r="H345" s="213" t="s">
        <v>19</v>
      </c>
      <c r="I345" s="215"/>
      <c r="J345" s="212"/>
      <c r="K345" s="212"/>
      <c r="L345" s="216"/>
      <c r="M345" s="217"/>
      <c r="N345" s="218"/>
      <c r="O345" s="218"/>
      <c r="P345" s="218"/>
      <c r="Q345" s="218"/>
      <c r="R345" s="218"/>
      <c r="S345" s="218"/>
      <c r="T345" s="219"/>
      <c r="AT345" s="220" t="s">
        <v>130</v>
      </c>
      <c r="AU345" s="220" t="s">
        <v>81</v>
      </c>
      <c r="AV345" s="15" t="s">
        <v>79</v>
      </c>
      <c r="AW345" s="15" t="s">
        <v>132</v>
      </c>
      <c r="AX345" s="15" t="s">
        <v>71</v>
      </c>
      <c r="AY345" s="220" t="s">
        <v>120</v>
      </c>
    </row>
    <row r="346" spans="1:65" s="13" customFormat="1" ht="10">
      <c r="B346" s="188"/>
      <c r="C346" s="189"/>
      <c r="D346" s="190" t="s">
        <v>130</v>
      </c>
      <c r="E346" s="191" t="s">
        <v>19</v>
      </c>
      <c r="F346" s="192" t="s">
        <v>830</v>
      </c>
      <c r="G346" s="189"/>
      <c r="H346" s="193">
        <v>23.4</v>
      </c>
      <c r="I346" s="194"/>
      <c r="J346" s="189"/>
      <c r="K346" s="189"/>
      <c r="L346" s="195"/>
      <c r="M346" s="196"/>
      <c r="N346" s="197"/>
      <c r="O346" s="197"/>
      <c r="P346" s="197"/>
      <c r="Q346" s="197"/>
      <c r="R346" s="197"/>
      <c r="S346" s="197"/>
      <c r="T346" s="198"/>
      <c r="AT346" s="199" t="s">
        <v>130</v>
      </c>
      <c r="AU346" s="199" t="s">
        <v>81</v>
      </c>
      <c r="AV346" s="13" t="s">
        <v>81</v>
      </c>
      <c r="AW346" s="13" t="s">
        <v>132</v>
      </c>
      <c r="AX346" s="13" t="s">
        <v>71</v>
      </c>
      <c r="AY346" s="199" t="s">
        <v>120</v>
      </c>
    </row>
    <row r="347" spans="1:65" s="14" customFormat="1" ht="10">
      <c r="B347" s="200"/>
      <c r="C347" s="201"/>
      <c r="D347" s="190" t="s">
        <v>130</v>
      </c>
      <c r="E347" s="202" t="s">
        <v>19</v>
      </c>
      <c r="F347" s="203" t="s">
        <v>133</v>
      </c>
      <c r="G347" s="201"/>
      <c r="H347" s="204">
        <v>23.4</v>
      </c>
      <c r="I347" s="205"/>
      <c r="J347" s="201"/>
      <c r="K347" s="201"/>
      <c r="L347" s="206"/>
      <c r="M347" s="207"/>
      <c r="N347" s="208"/>
      <c r="O347" s="208"/>
      <c r="P347" s="208"/>
      <c r="Q347" s="208"/>
      <c r="R347" s="208"/>
      <c r="S347" s="208"/>
      <c r="T347" s="209"/>
      <c r="AT347" s="210" t="s">
        <v>130</v>
      </c>
      <c r="AU347" s="210" t="s">
        <v>81</v>
      </c>
      <c r="AV347" s="14" t="s">
        <v>128</v>
      </c>
      <c r="AW347" s="14" t="s">
        <v>132</v>
      </c>
      <c r="AX347" s="14" t="s">
        <v>79</v>
      </c>
      <c r="AY347" s="210" t="s">
        <v>120</v>
      </c>
    </row>
    <row r="348" spans="1:65" s="2" customFormat="1" ht="16.5" customHeight="1">
      <c r="A348" s="36"/>
      <c r="B348" s="37"/>
      <c r="C348" s="232" t="s">
        <v>432</v>
      </c>
      <c r="D348" s="232" t="s">
        <v>186</v>
      </c>
      <c r="E348" s="233" t="s">
        <v>831</v>
      </c>
      <c r="F348" s="234" t="s">
        <v>832</v>
      </c>
      <c r="G348" s="235" t="s">
        <v>301</v>
      </c>
      <c r="H348" s="236">
        <v>23.4</v>
      </c>
      <c r="I348" s="237"/>
      <c r="J348" s="238">
        <f>ROUND(I348*H348,2)</f>
        <v>0</v>
      </c>
      <c r="K348" s="234" t="s">
        <v>19</v>
      </c>
      <c r="L348" s="239"/>
      <c r="M348" s="240" t="s">
        <v>19</v>
      </c>
      <c r="N348" s="241" t="s">
        <v>42</v>
      </c>
      <c r="O348" s="66"/>
      <c r="P348" s="184">
        <f>O348*H348</f>
        <v>0</v>
      </c>
      <c r="Q348" s="184">
        <v>0.13</v>
      </c>
      <c r="R348" s="184">
        <f>Q348*H348</f>
        <v>3.0419999999999998</v>
      </c>
      <c r="S348" s="184">
        <v>0</v>
      </c>
      <c r="T348" s="185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86" t="s">
        <v>191</v>
      </c>
      <c r="AT348" s="186" t="s">
        <v>186</v>
      </c>
      <c r="AU348" s="186" t="s">
        <v>81</v>
      </c>
      <c r="AY348" s="19" t="s">
        <v>120</v>
      </c>
      <c r="BE348" s="187">
        <f>IF(N348="základní",J348,0)</f>
        <v>0</v>
      </c>
      <c r="BF348" s="187">
        <f>IF(N348="snížená",J348,0)</f>
        <v>0</v>
      </c>
      <c r="BG348" s="187">
        <f>IF(N348="zákl. přenesená",J348,0)</f>
        <v>0</v>
      </c>
      <c r="BH348" s="187">
        <f>IF(N348="sníž. přenesená",J348,0)</f>
        <v>0</v>
      </c>
      <c r="BI348" s="187">
        <f>IF(N348="nulová",J348,0)</f>
        <v>0</v>
      </c>
      <c r="BJ348" s="19" t="s">
        <v>79</v>
      </c>
      <c r="BK348" s="187">
        <f>ROUND(I348*H348,2)</f>
        <v>0</v>
      </c>
      <c r="BL348" s="19" t="s">
        <v>128</v>
      </c>
      <c r="BM348" s="186" t="s">
        <v>833</v>
      </c>
    </row>
    <row r="349" spans="1:65" s="15" customFormat="1" ht="20">
      <c r="B349" s="211"/>
      <c r="C349" s="212"/>
      <c r="D349" s="190" t="s">
        <v>130</v>
      </c>
      <c r="E349" s="213" t="s">
        <v>19</v>
      </c>
      <c r="F349" s="214" t="s">
        <v>834</v>
      </c>
      <c r="G349" s="212"/>
      <c r="H349" s="213" t="s">
        <v>19</v>
      </c>
      <c r="I349" s="215"/>
      <c r="J349" s="212"/>
      <c r="K349" s="212"/>
      <c r="L349" s="216"/>
      <c r="M349" s="217"/>
      <c r="N349" s="218"/>
      <c r="O349" s="218"/>
      <c r="P349" s="218"/>
      <c r="Q349" s="218"/>
      <c r="R349" s="218"/>
      <c r="S349" s="218"/>
      <c r="T349" s="219"/>
      <c r="AT349" s="220" t="s">
        <v>130</v>
      </c>
      <c r="AU349" s="220" t="s">
        <v>81</v>
      </c>
      <c r="AV349" s="15" t="s">
        <v>79</v>
      </c>
      <c r="AW349" s="15" t="s">
        <v>132</v>
      </c>
      <c r="AX349" s="15" t="s">
        <v>71</v>
      </c>
      <c r="AY349" s="220" t="s">
        <v>120</v>
      </c>
    </row>
    <row r="350" spans="1:65" s="13" customFormat="1" ht="10">
      <c r="B350" s="188"/>
      <c r="C350" s="189"/>
      <c r="D350" s="190" t="s">
        <v>130</v>
      </c>
      <c r="E350" s="191" t="s">
        <v>19</v>
      </c>
      <c r="F350" s="192" t="s">
        <v>835</v>
      </c>
      <c r="G350" s="189"/>
      <c r="H350" s="193">
        <v>23.4</v>
      </c>
      <c r="I350" s="194"/>
      <c r="J350" s="189"/>
      <c r="K350" s="189"/>
      <c r="L350" s="195"/>
      <c r="M350" s="196"/>
      <c r="N350" s="197"/>
      <c r="O350" s="197"/>
      <c r="P350" s="197"/>
      <c r="Q350" s="197"/>
      <c r="R350" s="197"/>
      <c r="S350" s="197"/>
      <c r="T350" s="198"/>
      <c r="AT350" s="199" t="s">
        <v>130</v>
      </c>
      <c r="AU350" s="199" t="s">
        <v>81</v>
      </c>
      <c r="AV350" s="13" t="s">
        <v>81</v>
      </c>
      <c r="AW350" s="13" t="s">
        <v>132</v>
      </c>
      <c r="AX350" s="13" t="s">
        <v>71</v>
      </c>
      <c r="AY350" s="199" t="s">
        <v>120</v>
      </c>
    </row>
    <row r="351" spans="1:65" s="14" customFormat="1" ht="10">
      <c r="B351" s="200"/>
      <c r="C351" s="201"/>
      <c r="D351" s="190" t="s">
        <v>130</v>
      </c>
      <c r="E351" s="202" t="s">
        <v>19</v>
      </c>
      <c r="F351" s="203" t="s">
        <v>133</v>
      </c>
      <c r="G351" s="201"/>
      <c r="H351" s="204">
        <v>23.4</v>
      </c>
      <c r="I351" s="205"/>
      <c r="J351" s="201"/>
      <c r="K351" s="201"/>
      <c r="L351" s="206"/>
      <c r="M351" s="207"/>
      <c r="N351" s="208"/>
      <c r="O351" s="208"/>
      <c r="P351" s="208"/>
      <c r="Q351" s="208"/>
      <c r="R351" s="208"/>
      <c r="S351" s="208"/>
      <c r="T351" s="209"/>
      <c r="AT351" s="210" t="s">
        <v>130</v>
      </c>
      <c r="AU351" s="210" t="s">
        <v>81</v>
      </c>
      <c r="AV351" s="14" t="s">
        <v>128</v>
      </c>
      <c r="AW351" s="14" t="s">
        <v>132</v>
      </c>
      <c r="AX351" s="14" t="s">
        <v>79</v>
      </c>
      <c r="AY351" s="210" t="s">
        <v>120</v>
      </c>
    </row>
    <row r="352" spans="1:65" s="2" customFormat="1" ht="16.5" customHeight="1">
      <c r="A352" s="36"/>
      <c r="B352" s="37"/>
      <c r="C352" s="175" t="s">
        <v>437</v>
      </c>
      <c r="D352" s="175" t="s">
        <v>123</v>
      </c>
      <c r="E352" s="176" t="s">
        <v>836</v>
      </c>
      <c r="F352" s="177" t="s">
        <v>837</v>
      </c>
      <c r="G352" s="178" t="s">
        <v>301</v>
      </c>
      <c r="H352" s="179">
        <v>168.02</v>
      </c>
      <c r="I352" s="180"/>
      <c r="J352" s="181">
        <f>ROUND(I352*H352,2)</f>
        <v>0</v>
      </c>
      <c r="K352" s="177" t="s">
        <v>536</v>
      </c>
      <c r="L352" s="41"/>
      <c r="M352" s="182" t="s">
        <v>19</v>
      </c>
      <c r="N352" s="183" t="s">
        <v>42</v>
      </c>
      <c r="O352" s="66"/>
      <c r="P352" s="184">
        <f>O352*H352</f>
        <v>0</v>
      </c>
      <c r="Q352" s="184">
        <v>1.17E-3</v>
      </c>
      <c r="R352" s="184">
        <f>Q352*H352</f>
        <v>0.19658340000000002</v>
      </c>
      <c r="S352" s="184">
        <v>0</v>
      </c>
      <c r="T352" s="185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86" t="s">
        <v>128</v>
      </c>
      <c r="AT352" s="186" t="s">
        <v>123</v>
      </c>
      <c r="AU352" s="186" t="s">
        <v>81</v>
      </c>
      <c r="AY352" s="19" t="s">
        <v>120</v>
      </c>
      <c r="BE352" s="187">
        <f>IF(N352="základní",J352,0)</f>
        <v>0</v>
      </c>
      <c r="BF352" s="187">
        <f>IF(N352="snížená",J352,0)</f>
        <v>0</v>
      </c>
      <c r="BG352" s="187">
        <f>IF(N352="zákl. přenesená",J352,0)</f>
        <v>0</v>
      </c>
      <c r="BH352" s="187">
        <f>IF(N352="sníž. přenesená",J352,0)</f>
        <v>0</v>
      </c>
      <c r="BI352" s="187">
        <f>IF(N352="nulová",J352,0)</f>
        <v>0</v>
      </c>
      <c r="BJ352" s="19" t="s">
        <v>79</v>
      </c>
      <c r="BK352" s="187">
        <f>ROUND(I352*H352,2)</f>
        <v>0</v>
      </c>
      <c r="BL352" s="19" t="s">
        <v>128</v>
      </c>
      <c r="BM352" s="186" t="s">
        <v>838</v>
      </c>
    </row>
    <row r="353" spans="1:65" s="2" customFormat="1" ht="10">
      <c r="A353" s="36"/>
      <c r="B353" s="37"/>
      <c r="C353" s="38"/>
      <c r="D353" s="245" t="s">
        <v>538</v>
      </c>
      <c r="E353" s="38"/>
      <c r="F353" s="246" t="s">
        <v>839</v>
      </c>
      <c r="G353" s="38"/>
      <c r="H353" s="38"/>
      <c r="I353" s="247"/>
      <c r="J353" s="38"/>
      <c r="K353" s="38"/>
      <c r="L353" s="41"/>
      <c r="M353" s="248"/>
      <c r="N353" s="249"/>
      <c r="O353" s="66"/>
      <c r="P353" s="66"/>
      <c r="Q353" s="66"/>
      <c r="R353" s="66"/>
      <c r="S353" s="66"/>
      <c r="T353" s="67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9" t="s">
        <v>538</v>
      </c>
      <c r="AU353" s="19" t="s">
        <v>81</v>
      </c>
    </row>
    <row r="354" spans="1:65" s="13" customFormat="1" ht="10">
      <c r="B354" s="188"/>
      <c r="C354" s="189"/>
      <c r="D354" s="190" t="s">
        <v>130</v>
      </c>
      <c r="E354" s="191" t="s">
        <v>19</v>
      </c>
      <c r="F354" s="192" t="s">
        <v>840</v>
      </c>
      <c r="G354" s="189"/>
      <c r="H354" s="193">
        <v>41.86</v>
      </c>
      <c r="I354" s="194"/>
      <c r="J354" s="189"/>
      <c r="K354" s="189"/>
      <c r="L354" s="195"/>
      <c r="M354" s="196"/>
      <c r="N354" s="197"/>
      <c r="O354" s="197"/>
      <c r="P354" s="197"/>
      <c r="Q354" s="197"/>
      <c r="R354" s="197"/>
      <c r="S354" s="197"/>
      <c r="T354" s="198"/>
      <c r="AT354" s="199" t="s">
        <v>130</v>
      </c>
      <c r="AU354" s="199" t="s">
        <v>81</v>
      </c>
      <c r="AV354" s="13" t="s">
        <v>81</v>
      </c>
      <c r="AW354" s="13" t="s">
        <v>132</v>
      </c>
      <c r="AX354" s="13" t="s">
        <v>71</v>
      </c>
      <c r="AY354" s="199" t="s">
        <v>120</v>
      </c>
    </row>
    <row r="355" spans="1:65" s="13" customFormat="1" ht="10">
      <c r="B355" s="188"/>
      <c r="C355" s="189"/>
      <c r="D355" s="190" t="s">
        <v>130</v>
      </c>
      <c r="E355" s="191" t="s">
        <v>19</v>
      </c>
      <c r="F355" s="192" t="s">
        <v>841</v>
      </c>
      <c r="G355" s="189"/>
      <c r="H355" s="193">
        <v>63.339999999999996</v>
      </c>
      <c r="I355" s="194"/>
      <c r="J355" s="189"/>
      <c r="K355" s="189"/>
      <c r="L355" s="195"/>
      <c r="M355" s="196"/>
      <c r="N355" s="197"/>
      <c r="O355" s="197"/>
      <c r="P355" s="197"/>
      <c r="Q355" s="197"/>
      <c r="R355" s="197"/>
      <c r="S355" s="197"/>
      <c r="T355" s="198"/>
      <c r="AT355" s="199" t="s">
        <v>130</v>
      </c>
      <c r="AU355" s="199" t="s">
        <v>81</v>
      </c>
      <c r="AV355" s="13" t="s">
        <v>81</v>
      </c>
      <c r="AW355" s="13" t="s">
        <v>132</v>
      </c>
      <c r="AX355" s="13" t="s">
        <v>71</v>
      </c>
      <c r="AY355" s="199" t="s">
        <v>120</v>
      </c>
    </row>
    <row r="356" spans="1:65" s="13" customFormat="1" ht="10">
      <c r="B356" s="188"/>
      <c r="C356" s="189"/>
      <c r="D356" s="190" t="s">
        <v>130</v>
      </c>
      <c r="E356" s="191" t="s">
        <v>19</v>
      </c>
      <c r="F356" s="192" t="s">
        <v>842</v>
      </c>
      <c r="G356" s="189"/>
      <c r="H356" s="193">
        <v>62.819999999999986</v>
      </c>
      <c r="I356" s="194"/>
      <c r="J356" s="189"/>
      <c r="K356" s="189"/>
      <c r="L356" s="195"/>
      <c r="M356" s="196"/>
      <c r="N356" s="197"/>
      <c r="O356" s="197"/>
      <c r="P356" s="197"/>
      <c r="Q356" s="197"/>
      <c r="R356" s="197"/>
      <c r="S356" s="197"/>
      <c r="T356" s="198"/>
      <c r="AT356" s="199" t="s">
        <v>130</v>
      </c>
      <c r="AU356" s="199" t="s">
        <v>81</v>
      </c>
      <c r="AV356" s="13" t="s">
        <v>81</v>
      </c>
      <c r="AW356" s="13" t="s">
        <v>132</v>
      </c>
      <c r="AX356" s="13" t="s">
        <v>71</v>
      </c>
      <c r="AY356" s="199" t="s">
        <v>120</v>
      </c>
    </row>
    <row r="357" spans="1:65" s="14" customFormat="1" ht="10">
      <c r="B357" s="200"/>
      <c r="C357" s="201"/>
      <c r="D357" s="190" t="s">
        <v>130</v>
      </c>
      <c r="E357" s="202" t="s">
        <v>19</v>
      </c>
      <c r="F357" s="203" t="s">
        <v>133</v>
      </c>
      <c r="G357" s="201"/>
      <c r="H357" s="204">
        <v>168.01999999999998</v>
      </c>
      <c r="I357" s="205"/>
      <c r="J357" s="201"/>
      <c r="K357" s="201"/>
      <c r="L357" s="206"/>
      <c r="M357" s="207"/>
      <c r="N357" s="208"/>
      <c r="O357" s="208"/>
      <c r="P357" s="208"/>
      <c r="Q357" s="208"/>
      <c r="R357" s="208"/>
      <c r="S357" s="208"/>
      <c r="T357" s="209"/>
      <c r="AT357" s="210" t="s">
        <v>130</v>
      </c>
      <c r="AU357" s="210" t="s">
        <v>81</v>
      </c>
      <c r="AV357" s="14" t="s">
        <v>128</v>
      </c>
      <c r="AW357" s="14" t="s">
        <v>132</v>
      </c>
      <c r="AX357" s="14" t="s">
        <v>79</v>
      </c>
      <c r="AY357" s="210" t="s">
        <v>120</v>
      </c>
    </row>
    <row r="358" spans="1:65" s="2" customFormat="1" ht="16.5" customHeight="1">
      <c r="A358" s="36"/>
      <c r="B358" s="37"/>
      <c r="C358" s="175" t="s">
        <v>442</v>
      </c>
      <c r="D358" s="175" t="s">
        <v>123</v>
      </c>
      <c r="E358" s="176" t="s">
        <v>843</v>
      </c>
      <c r="F358" s="177" t="s">
        <v>844</v>
      </c>
      <c r="G358" s="178" t="s">
        <v>301</v>
      </c>
      <c r="H358" s="179">
        <v>168.02</v>
      </c>
      <c r="I358" s="180"/>
      <c r="J358" s="181">
        <f>ROUND(I358*H358,2)</f>
        <v>0</v>
      </c>
      <c r="K358" s="177" t="s">
        <v>536</v>
      </c>
      <c r="L358" s="41"/>
      <c r="M358" s="182" t="s">
        <v>19</v>
      </c>
      <c r="N358" s="183" t="s">
        <v>42</v>
      </c>
      <c r="O358" s="66"/>
      <c r="P358" s="184">
        <f>O358*H358</f>
        <v>0</v>
      </c>
      <c r="Q358" s="184">
        <v>5.8E-4</v>
      </c>
      <c r="R358" s="184">
        <f>Q358*H358</f>
        <v>9.7451600000000013E-2</v>
      </c>
      <c r="S358" s="184">
        <v>0</v>
      </c>
      <c r="T358" s="185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86" t="s">
        <v>128</v>
      </c>
      <c r="AT358" s="186" t="s">
        <v>123</v>
      </c>
      <c r="AU358" s="186" t="s">
        <v>81</v>
      </c>
      <c r="AY358" s="19" t="s">
        <v>120</v>
      </c>
      <c r="BE358" s="187">
        <f>IF(N358="základní",J358,0)</f>
        <v>0</v>
      </c>
      <c r="BF358" s="187">
        <f>IF(N358="snížená",J358,0)</f>
        <v>0</v>
      </c>
      <c r="BG358" s="187">
        <f>IF(N358="zákl. přenesená",J358,0)</f>
        <v>0</v>
      </c>
      <c r="BH358" s="187">
        <f>IF(N358="sníž. přenesená",J358,0)</f>
        <v>0</v>
      </c>
      <c r="BI358" s="187">
        <f>IF(N358="nulová",J358,0)</f>
        <v>0</v>
      </c>
      <c r="BJ358" s="19" t="s">
        <v>79</v>
      </c>
      <c r="BK358" s="187">
        <f>ROUND(I358*H358,2)</f>
        <v>0</v>
      </c>
      <c r="BL358" s="19" t="s">
        <v>128</v>
      </c>
      <c r="BM358" s="186" t="s">
        <v>845</v>
      </c>
    </row>
    <row r="359" spans="1:65" s="2" customFormat="1" ht="10">
      <c r="A359" s="36"/>
      <c r="B359" s="37"/>
      <c r="C359" s="38"/>
      <c r="D359" s="245" t="s">
        <v>538</v>
      </c>
      <c r="E359" s="38"/>
      <c r="F359" s="246" t="s">
        <v>846</v>
      </c>
      <c r="G359" s="38"/>
      <c r="H359" s="38"/>
      <c r="I359" s="247"/>
      <c r="J359" s="38"/>
      <c r="K359" s="38"/>
      <c r="L359" s="41"/>
      <c r="M359" s="248"/>
      <c r="N359" s="249"/>
      <c r="O359" s="66"/>
      <c r="P359" s="66"/>
      <c r="Q359" s="66"/>
      <c r="R359" s="66"/>
      <c r="S359" s="66"/>
      <c r="T359" s="67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9" t="s">
        <v>538</v>
      </c>
      <c r="AU359" s="19" t="s">
        <v>81</v>
      </c>
    </row>
    <row r="360" spans="1:65" s="13" customFormat="1" ht="10">
      <c r="B360" s="188"/>
      <c r="C360" s="189"/>
      <c r="D360" s="190" t="s">
        <v>130</v>
      </c>
      <c r="E360" s="191" t="s">
        <v>19</v>
      </c>
      <c r="F360" s="192" t="s">
        <v>840</v>
      </c>
      <c r="G360" s="189"/>
      <c r="H360" s="193">
        <v>41.86</v>
      </c>
      <c r="I360" s="194"/>
      <c r="J360" s="189"/>
      <c r="K360" s="189"/>
      <c r="L360" s="195"/>
      <c r="M360" s="196"/>
      <c r="N360" s="197"/>
      <c r="O360" s="197"/>
      <c r="P360" s="197"/>
      <c r="Q360" s="197"/>
      <c r="R360" s="197"/>
      <c r="S360" s="197"/>
      <c r="T360" s="198"/>
      <c r="AT360" s="199" t="s">
        <v>130</v>
      </c>
      <c r="AU360" s="199" t="s">
        <v>81</v>
      </c>
      <c r="AV360" s="13" t="s">
        <v>81</v>
      </c>
      <c r="AW360" s="13" t="s">
        <v>132</v>
      </c>
      <c r="AX360" s="13" t="s">
        <v>71</v>
      </c>
      <c r="AY360" s="199" t="s">
        <v>120</v>
      </c>
    </row>
    <row r="361" spans="1:65" s="13" customFormat="1" ht="10">
      <c r="B361" s="188"/>
      <c r="C361" s="189"/>
      <c r="D361" s="190" t="s">
        <v>130</v>
      </c>
      <c r="E361" s="191" t="s">
        <v>19</v>
      </c>
      <c r="F361" s="192" t="s">
        <v>841</v>
      </c>
      <c r="G361" s="189"/>
      <c r="H361" s="193">
        <v>63.339999999999996</v>
      </c>
      <c r="I361" s="194"/>
      <c r="J361" s="189"/>
      <c r="K361" s="189"/>
      <c r="L361" s="195"/>
      <c r="M361" s="196"/>
      <c r="N361" s="197"/>
      <c r="O361" s="197"/>
      <c r="P361" s="197"/>
      <c r="Q361" s="197"/>
      <c r="R361" s="197"/>
      <c r="S361" s="197"/>
      <c r="T361" s="198"/>
      <c r="AT361" s="199" t="s">
        <v>130</v>
      </c>
      <c r="AU361" s="199" t="s">
        <v>81</v>
      </c>
      <c r="AV361" s="13" t="s">
        <v>81</v>
      </c>
      <c r="AW361" s="13" t="s">
        <v>132</v>
      </c>
      <c r="AX361" s="13" t="s">
        <v>71</v>
      </c>
      <c r="AY361" s="199" t="s">
        <v>120</v>
      </c>
    </row>
    <row r="362" spans="1:65" s="13" customFormat="1" ht="10">
      <c r="B362" s="188"/>
      <c r="C362" s="189"/>
      <c r="D362" s="190" t="s">
        <v>130</v>
      </c>
      <c r="E362" s="191" t="s">
        <v>19</v>
      </c>
      <c r="F362" s="192" t="s">
        <v>842</v>
      </c>
      <c r="G362" s="189"/>
      <c r="H362" s="193">
        <v>62.819999999999986</v>
      </c>
      <c r="I362" s="194"/>
      <c r="J362" s="189"/>
      <c r="K362" s="189"/>
      <c r="L362" s="195"/>
      <c r="M362" s="196"/>
      <c r="N362" s="197"/>
      <c r="O362" s="197"/>
      <c r="P362" s="197"/>
      <c r="Q362" s="197"/>
      <c r="R362" s="197"/>
      <c r="S362" s="197"/>
      <c r="T362" s="198"/>
      <c r="AT362" s="199" t="s">
        <v>130</v>
      </c>
      <c r="AU362" s="199" t="s">
        <v>81</v>
      </c>
      <c r="AV362" s="13" t="s">
        <v>81</v>
      </c>
      <c r="AW362" s="13" t="s">
        <v>132</v>
      </c>
      <c r="AX362" s="13" t="s">
        <v>71</v>
      </c>
      <c r="AY362" s="199" t="s">
        <v>120</v>
      </c>
    </row>
    <row r="363" spans="1:65" s="14" customFormat="1" ht="10">
      <c r="B363" s="200"/>
      <c r="C363" s="201"/>
      <c r="D363" s="190" t="s">
        <v>130</v>
      </c>
      <c r="E363" s="202" t="s">
        <v>19</v>
      </c>
      <c r="F363" s="203" t="s">
        <v>133</v>
      </c>
      <c r="G363" s="201"/>
      <c r="H363" s="204">
        <v>168.01999999999998</v>
      </c>
      <c r="I363" s="205"/>
      <c r="J363" s="201"/>
      <c r="K363" s="201"/>
      <c r="L363" s="206"/>
      <c r="M363" s="207"/>
      <c r="N363" s="208"/>
      <c r="O363" s="208"/>
      <c r="P363" s="208"/>
      <c r="Q363" s="208"/>
      <c r="R363" s="208"/>
      <c r="S363" s="208"/>
      <c r="T363" s="209"/>
      <c r="AT363" s="210" t="s">
        <v>130</v>
      </c>
      <c r="AU363" s="210" t="s">
        <v>81</v>
      </c>
      <c r="AV363" s="14" t="s">
        <v>128</v>
      </c>
      <c r="AW363" s="14" t="s">
        <v>132</v>
      </c>
      <c r="AX363" s="14" t="s">
        <v>79</v>
      </c>
      <c r="AY363" s="210" t="s">
        <v>120</v>
      </c>
    </row>
    <row r="364" spans="1:65" s="2" customFormat="1" ht="24.15" customHeight="1">
      <c r="A364" s="36"/>
      <c r="B364" s="37"/>
      <c r="C364" s="232" t="s">
        <v>450</v>
      </c>
      <c r="D364" s="232" t="s">
        <v>186</v>
      </c>
      <c r="E364" s="233" t="s">
        <v>847</v>
      </c>
      <c r="F364" s="234" t="s">
        <v>848</v>
      </c>
      <c r="G364" s="235" t="s">
        <v>849</v>
      </c>
      <c r="H364" s="236">
        <v>13.44</v>
      </c>
      <c r="I364" s="237"/>
      <c r="J364" s="238">
        <f>ROUND(I364*H364,2)</f>
        <v>0</v>
      </c>
      <c r="K364" s="234" t="s">
        <v>536</v>
      </c>
      <c r="L364" s="239"/>
      <c r="M364" s="240" t="s">
        <v>19</v>
      </c>
      <c r="N364" s="241" t="s">
        <v>42</v>
      </c>
      <c r="O364" s="66"/>
      <c r="P364" s="184">
        <f>O364*H364</f>
        <v>0</v>
      </c>
      <c r="Q364" s="184">
        <v>0</v>
      </c>
      <c r="R364" s="184">
        <f>Q364*H364</f>
        <v>0</v>
      </c>
      <c r="S364" s="184">
        <v>0</v>
      </c>
      <c r="T364" s="185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86" t="s">
        <v>191</v>
      </c>
      <c r="AT364" s="186" t="s">
        <v>186</v>
      </c>
      <c r="AU364" s="186" t="s">
        <v>81</v>
      </c>
      <c r="AY364" s="19" t="s">
        <v>120</v>
      </c>
      <c r="BE364" s="187">
        <f>IF(N364="základní",J364,0)</f>
        <v>0</v>
      </c>
      <c r="BF364" s="187">
        <f>IF(N364="snížená",J364,0)</f>
        <v>0</v>
      </c>
      <c r="BG364" s="187">
        <f>IF(N364="zákl. přenesená",J364,0)</f>
        <v>0</v>
      </c>
      <c r="BH364" s="187">
        <f>IF(N364="sníž. přenesená",J364,0)</f>
        <v>0</v>
      </c>
      <c r="BI364" s="187">
        <f>IF(N364="nulová",J364,0)</f>
        <v>0</v>
      </c>
      <c r="BJ364" s="19" t="s">
        <v>79</v>
      </c>
      <c r="BK364" s="187">
        <f>ROUND(I364*H364,2)</f>
        <v>0</v>
      </c>
      <c r="BL364" s="19" t="s">
        <v>128</v>
      </c>
      <c r="BM364" s="186" t="s">
        <v>850</v>
      </c>
    </row>
    <row r="365" spans="1:65" s="13" customFormat="1" ht="10">
      <c r="B365" s="188"/>
      <c r="C365" s="189"/>
      <c r="D365" s="190" t="s">
        <v>130</v>
      </c>
      <c r="E365" s="191" t="s">
        <v>19</v>
      </c>
      <c r="F365" s="192" t="s">
        <v>851</v>
      </c>
      <c r="G365" s="189"/>
      <c r="H365" s="193">
        <v>2.2400000000000002</v>
      </c>
      <c r="I365" s="194"/>
      <c r="J365" s="189"/>
      <c r="K365" s="189"/>
      <c r="L365" s="195"/>
      <c r="M365" s="196"/>
      <c r="N365" s="197"/>
      <c r="O365" s="197"/>
      <c r="P365" s="197"/>
      <c r="Q365" s="197"/>
      <c r="R365" s="197"/>
      <c r="S365" s="197"/>
      <c r="T365" s="198"/>
      <c r="AT365" s="199" t="s">
        <v>130</v>
      </c>
      <c r="AU365" s="199" t="s">
        <v>81</v>
      </c>
      <c r="AV365" s="13" t="s">
        <v>81</v>
      </c>
      <c r="AW365" s="13" t="s">
        <v>132</v>
      </c>
      <c r="AX365" s="13" t="s">
        <v>71</v>
      </c>
      <c r="AY365" s="199" t="s">
        <v>120</v>
      </c>
    </row>
    <row r="366" spans="1:65" s="13" customFormat="1" ht="10">
      <c r="B366" s="188"/>
      <c r="C366" s="189"/>
      <c r="D366" s="190" t="s">
        <v>130</v>
      </c>
      <c r="E366" s="191" t="s">
        <v>19</v>
      </c>
      <c r="F366" s="192" t="s">
        <v>852</v>
      </c>
      <c r="G366" s="189"/>
      <c r="H366" s="193">
        <v>11.2</v>
      </c>
      <c r="I366" s="194"/>
      <c r="J366" s="189"/>
      <c r="K366" s="189"/>
      <c r="L366" s="195"/>
      <c r="M366" s="196"/>
      <c r="N366" s="197"/>
      <c r="O366" s="197"/>
      <c r="P366" s="197"/>
      <c r="Q366" s="197"/>
      <c r="R366" s="197"/>
      <c r="S366" s="197"/>
      <c r="T366" s="198"/>
      <c r="AT366" s="199" t="s">
        <v>130</v>
      </c>
      <c r="AU366" s="199" t="s">
        <v>81</v>
      </c>
      <c r="AV366" s="13" t="s">
        <v>81</v>
      </c>
      <c r="AW366" s="13" t="s">
        <v>132</v>
      </c>
      <c r="AX366" s="13" t="s">
        <v>71</v>
      </c>
      <c r="AY366" s="199" t="s">
        <v>120</v>
      </c>
    </row>
    <row r="367" spans="1:65" s="14" customFormat="1" ht="10">
      <c r="B367" s="200"/>
      <c r="C367" s="201"/>
      <c r="D367" s="190" t="s">
        <v>130</v>
      </c>
      <c r="E367" s="202" t="s">
        <v>19</v>
      </c>
      <c r="F367" s="203" t="s">
        <v>133</v>
      </c>
      <c r="G367" s="201"/>
      <c r="H367" s="204">
        <v>13.44</v>
      </c>
      <c r="I367" s="205"/>
      <c r="J367" s="201"/>
      <c r="K367" s="201"/>
      <c r="L367" s="206"/>
      <c r="M367" s="207"/>
      <c r="N367" s="208"/>
      <c r="O367" s="208"/>
      <c r="P367" s="208"/>
      <c r="Q367" s="208"/>
      <c r="R367" s="208"/>
      <c r="S367" s="208"/>
      <c r="T367" s="209"/>
      <c r="AT367" s="210" t="s">
        <v>130</v>
      </c>
      <c r="AU367" s="210" t="s">
        <v>81</v>
      </c>
      <c r="AV367" s="14" t="s">
        <v>128</v>
      </c>
      <c r="AW367" s="14" t="s">
        <v>132</v>
      </c>
      <c r="AX367" s="14" t="s">
        <v>79</v>
      </c>
      <c r="AY367" s="210" t="s">
        <v>120</v>
      </c>
    </row>
    <row r="368" spans="1:65" s="2" customFormat="1" ht="16.5" customHeight="1">
      <c r="A368" s="36"/>
      <c r="B368" s="37"/>
      <c r="C368" s="232" t="s">
        <v>459</v>
      </c>
      <c r="D368" s="232" t="s">
        <v>186</v>
      </c>
      <c r="E368" s="233" t="s">
        <v>853</v>
      </c>
      <c r="F368" s="234" t="s">
        <v>854</v>
      </c>
      <c r="G368" s="235" t="s">
        <v>189</v>
      </c>
      <c r="H368" s="236">
        <v>1.33</v>
      </c>
      <c r="I368" s="237"/>
      <c r="J368" s="238">
        <f>ROUND(I368*H368,2)</f>
        <v>0</v>
      </c>
      <c r="K368" s="234" t="s">
        <v>536</v>
      </c>
      <c r="L368" s="239"/>
      <c r="M368" s="240" t="s">
        <v>19</v>
      </c>
      <c r="N368" s="241" t="s">
        <v>42</v>
      </c>
      <c r="O368" s="66"/>
      <c r="P368" s="184">
        <f>O368*H368</f>
        <v>0</v>
      </c>
      <c r="Q368" s="184">
        <v>1</v>
      </c>
      <c r="R368" s="184">
        <f>Q368*H368</f>
        <v>1.33</v>
      </c>
      <c r="S368" s="184">
        <v>0</v>
      </c>
      <c r="T368" s="185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186" t="s">
        <v>191</v>
      </c>
      <c r="AT368" s="186" t="s">
        <v>186</v>
      </c>
      <c r="AU368" s="186" t="s">
        <v>81</v>
      </c>
      <c r="AY368" s="19" t="s">
        <v>120</v>
      </c>
      <c r="BE368" s="187">
        <f>IF(N368="základní",J368,0)</f>
        <v>0</v>
      </c>
      <c r="BF368" s="187">
        <f>IF(N368="snížená",J368,0)</f>
        <v>0</v>
      </c>
      <c r="BG368" s="187">
        <f>IF(N368="zákl. přenesená",J368,0)</f>
        <v>0</v>
      </c>
      <c r="BH368" s="187">
        <f>IF(N368="sníž. přenesená",J368,0)</f>
        <v>0</v>
      </c>
      <c r="BI368" s="187">
        <f>IF(N368="nulová",J368,0)</f>
        <v>0</v>
      </c>
      <c r="BJ368" s="19" t="s">
        <v>79</v>
      </c>
      <c r="BK368" s="187">
        <f>ROUND(I368*H368,2)</f>
        <v>0</v>
      </c>
      <c r="BL368" s="19" t="s">
        <v>128</v>
      </c>
      <c r="BM368" s="186" t="s">
        <v>855</v>
      </c>
    </row>
    <row r="369" spans="1:65" s="15" customFormat="1" ht="10">
      <c r="B369" s="211"/>
      <c r="C369" s="212"/>
      <c r="D369" s="190" t="s">
        <v>130</v>
      </c>
      <c r="E369" s="213" t="s">
        <v>19</v>
      </c>
      <c r="F369" s="214" t="s">
        <v>856</v>
      </c>
      <c r="G369" s="212"/>
      <c r="H369" s="213" t="s">
        <v>19</v>
      </c>
      <c r="I369" s="215"/>
      <c r="J369" s="212"/>
      <c r="K369" s="212"/>
      <c r="L369" s="216"/>
      <c r="M369" s="217"/>
      <c r="N369" s="218"/>
      <c r="O369" s="218"/>
      <c r="P369" s="218"/>
      <c r="Q369" s="218"/>
      <c r="R369" s="218"/>
      <c r="S369" s="218"/>
      <c r="T369" s="219"/>
      <c r="AT369" s="220" t="s">
        <v>130</v>
      </c>
      <c r="AU369" s="220" t="s">
        <v>81</v>
      </c>
      <c r="AV369" s="15" t="s">
        <v>79</v>
      </c>
      <c r="AW369" s="15" t="s">
        <v>132</v>
      </c>
      <c r="AX369" s="15" t="s">
        <v>71</v>
      </c>
      <c r="AY369" s="220" t="s">
        <v>120</v>
      </c>
    </row>
    <row r="370" spans="1:65" s="13" customFormat="1" ht="10">
      <c r="B370" s="188"/>
      <c r="C370" s="189"/>
      <c r="D370" s="190" t="s">
        <v>130</v>
      </c>
      <c r="E370" s="191" t="s">
        <v>19</v>
      </c>
      <c r="F370" s="192" t="s">
        <v>857</v>
      </c>
      <c r="G370" s="189"/>
      <c r="H370" s="193">
        <v>0.33140562000000001</v>
      </c>
      <c r="I370" s="194"/>
      <c r="J370" s="189"/>
      <c r="K370" s="189"/>
      <c r="L370" s="195"/>
      <c r="M370" s="196"/>
      <c r="N370" s="197"/>
      <c r="O370" s="197"/>
      <c r="P370" s="197"/>
      <c r="Q370" s="197"/>
      <c r="R370" s="197"/>
      <c r="S370" s="197"/>
      <c r="T370" s="198"/>
      <c r="AT370" s="199" t="s">
        <v>130</v>
      </c>
      <c r="AU370" s="199" t="s">
        <v>81</v>
      </c>
      <c r="AV370" s="13" t="s">
        <v>81</v>
      </c>
      <c r="AW370" s="13" t="s">
        <v>132</v>
      </c>
      <c r="AX370" s="13" t="s">
        <v>71</v>
      </c>
      <c r="AY370" s="199" t="s">
        <v>120</v>
      </c>
    </row>
    <row r="371" spans="1:65" s="15" customFormat="1" ht="10">
      <c r="B371" s="211"/>
      <c r="C371" s="212"/>
      <c r="D371" s="190" t="s">
        <v>130</v>
      </c>
      <c r="E371" s="213" t="s">
        <v>19</v>
      </c>
      <c r="F371" s="214" t="s">
        <v>858</v>
      </c>
      <c r="G371" s="212"/>
      <c r="H371" s="213" t="s">
        <v>19</v>
      </c>
      <c r="I371" s="215"/>
      <c r="J371" s="212"/>
      <c r="K371" s="212"/>
      <c r="L371" s="216"/>
      <c r="M371" s="217"/>
      <c r="N371" s="218"/>
      <c r="O371" s="218"/>
      <c r="P371" s="218"/>
      <c r="Q371" s="218"/>
      <c r="R371" s="218"/>
      <c r="S371" s="218"/>
      <c r="T371" s="219"/>
      <c r="AT371" s="220" t="s">
        <v>130</v>
      </c>
      <c r="AU371" s="220" t="s">
        <v>81</v>
      </c>
      <c r="AV371" s="15" t="s">
        <v>79</v>
      </c>
      <c r="AW371" s="15" t="s">
        <v>132</v>
      </c>
      <c r="AX371" s="15" t="s">
        <v>71</v>
      </c>
      <c r="AY371" s="220" t="s">
        <v>120</v>
      </c>
    </row>
    <row r="372" spans="1:65" s="13" customFormat="1" ht="10">
      <c r="B372" s="188"/>
      <c r="C372" s="189"/>
      <c r="D372" s="190" t="s">
        <v>130</v>
      </c>
      <c r="E372" s="191" t="s">
        <v>19</v>
      </c>
      <c r="F372" s="192" t="s">
        <v>859</v>
      </c>
      <c r="G372" s="189"/>
      <c r="H372" s="193">
        <v>0.99896706000000002</v>
      </c>
      <c r="I372" s="194"/>
      <c r="J372" s="189"/>
      <c r="K372" s="189"/>
      <c r="L372" s="195"/>
      <c r="M372" s="196"/>
      <c r="N372" s="197"/>
      <c r="O372" s="197"/>
      <c r="P372" s="197"/>
      <c r="Q372" s="197"/>
      <c r="R372" s="197"/>
      <c r="S372" s="197"/>
      <c r="T372" s="198"/>
      <c r="AT372" s="199" t="s">
        <v>130</v>
      </c>
      <c r="AU372" s="199" t="s">
        <v>81</v>
      </c>
      <c r="AV372" s="13" t="s">
        <v>81</v>
      </c>
      <c r="AW372" s="13" t="s">
        <v>132</v>
      </c>
      <c r="AX372" s="13" t="s">
        <v>71</v>
      </c>
      <c r="AY372" s="199" t="s">
        <v>120</v>
      </c>
    </row>
    <row r="373" spans="1:65" s="14" customFormat="1" ht="10">
      <c r="B373" s="200"/>
      <c r="C373" s="201"/>
      <c r="D373" s="190" t="s">
        <v>130</v>
      </c>
      <c r="E373" s="202" t="s">
        <v>19</v>
      </c>
      <c r="F373" s="203" t="s">
        <v>133</v>
      </c>
      <c r="G373" s="201"/>
      <c r="H373" s="204">
        <v>1.33037268</v>
      </c>
      <c r="I373" s="205"/>
      <c r="J373" s="201"/>
      <c r="K373" s="201"/>
      <c r="L373" s="206"/>
      <c r="M373" s="207"/>
      <c r="N373" s="208"/>
      <c r="O373" s="208"/>
      <c r="P373" s="208"/>
      <c r="Q373" s="208"/>
      <c r="R373" s="208"/>
      <c r="S373" s="208"/>
      <c r="T373" s="209"/>
      <c r="AT373" s="210" t="s">
        <v>130</v>
      </c>
      <c r="AU373" s="210" t="s">
        <v>81</v>
      </c>
      <c r="AV373" s="14" t="s">
        <v>128</v>
      </c>
      <c r="AW373" s="14" t="s">
        <v>132</v>
      </c>
      <c r="AX373" s="14" t="s">
        <v>79</v>
      </c>
      <c r="AY373" s="210" t="s">
        <v>120</v>
      </c>
    </row>
    <row r="374" spans="1:65" s="2" customFormat="1" ht="16.5" customHeight="1">
      <c r="A374" s="36"/>
      <c r="B374" s="37"/>
      <c r="C374" s="232" t="s">
        <v>466</v>
      </c>
      <c r="D374" s="232" t="s">
        <v>186</v>
      </c>
      <c r="E374" s="233" t="s">
        <v>860</v>
      </c>
      <c r="F374" s="234" t="s">
        <v>861</v>
      </c>
      <c r="G374" s="235" t="s">
        <v>189</v>
      </c>
      <c r="H374" s="236">
        <v>0.80600000000000005</v>
      </c>
      <c r="I374" s="237"/>
      <c r="J374" s="238">
        <f>ROUND(I374*H374,2)</f>
        <v>0</v>
      </c>
      <c r="K374" s="234" t="s">
        <v>536</v>
      </c>
      <c r="L374" s="239"/>
      <c r="M374" s="240" t="s">
        <v>19</v>
      </c>
      <c r="N374" s="241" t="s">
        <v>42</v>
      </c>
      <c r="O374" s="66"/>
      <c r="P374" s="184">
        <f>O374*H374</f>
        <v>0</v>
      </c>
      <c r="Q374" s="184">
        <v>1</v>
      </c>
      <c r="R374" s="184">
        <f>Q374*H374</f>
        <v>0.80600000000000005</v>
      </c>
      <c r="S374" s="184">
        <v>0</v>
      </c>
      <c r="T374" s="185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186" t="s">
        <v>191</v>
      </c>
      <c r="AT374" s="186" t="s">
        <v>186</v>
      </c>
      <c r="AU374" s="186" t="s">
        <v>81</v>
      </c>
      <c r="AY374" s="19" t="s">
        <v>120</v>
      </c>
      <c r="BE374" s="187">
        <f>IF(N374="základní",J374,0)</f>
        <v>0</v>
      </c>
      <c r="BF374" s="187">
        <f>IF(N374="snížená",J374,0)</f>
        <v>0</v>
      </c>
      <c r="BG374" s="187">
        <f>IF(N374="zákl. přenesená",J374,0)</f>
        <v>0</v>
      </c>
      <c r="BH374" s="187">
        <f>IF(N374="sníž. přenesená",J374,0)</f>
        <v>0</v>
      </c>
      <c r="BI374" s="187">
        <f>IF(N374="nulová",J374,0)</f>
        <v>0</v>
      </c>
      <c r="BJ374" s="19" t="s">
        <v>79</v>
      </c>
      <c r="BK374" s="187">
        <f>ROUND(I374*H374,2)</f>
        <v>0</v>
      </c>
      <c r="BL374" s="19" t="s">
        <v>128</v>
      </c>
      <c r="BM374" s="186" t="s">
        <v>862</v>
      </c>
    </row>
    <row r="375" spans="1:65" s="15" customFormat="1" ht="10">
      <c r="B375" s="211"/>
      <c r="C375" s="212"/>
      <c r="D375" s="190" t="s">
        <v>130</v>
      </c>
      <c r="E375" s="213" t="s">
        <v>19</v>
      </c>
      <c r="F375" s="214" t="s">
        <v>863</v>
      </c>
      <c r="G375" s="212"/>
      <c r="H375" s="213" t="s">
        <v>19</v>
      </c>
      <c r="I375" s="215"/>
      <c r="J375" s="212"/>
      <c r="K375" s="212"/>
      <c r="L375" s="216"/>
      <c r="M375" s="217"/>
      <c r="N375" s="218"/>
      <c r="O375" s="218"/>
      <c r="P375" s="218"/>
      <c r="Q375" s="218"/>
      <c r="R375" s="218"/>
      <c r="S375" s="218"/>
      <c r="T375" s="219"/>
      <c r="AT375" s="220" t="s">
        <v>130</v>
      </c>
      <c r="AU375" s="220" t="s">
        <v>81</v>
      </c>
      <c r="AV375" s="15" t="s">
        <v>79</v>
      </c>
      <c r="AW375" s="15" t="s">
        <v>132</v>
      </c>
      <c r="AX375" s="15" t="s">
        <v>71</v>
      </c>
      <c r="AY375" s="220" t="s">
        <v>120</v>
      </c>
    </row>
    <row r="376" spans="1:65" s="13" customFormat="1" ht="10">
      <c r="B376" s="188"/>
      <c r="C376" s="189"/>
      <c r="D376" s="190" t="s">
        <v>130</v>
      </c>
      <c r="E376" s="191" t="s">
        <v>19</v>
      </c>
      <c r="F376" s="192" t="s">
        <v>864</v>
      </c>
      <c r="G376" s="189"/>
      <c r="H376" s="193">
        <v>0.20086521000000002</v>
      </c>
      <c r="I376" s="194"/>
      <c r="J376" s="189"/>
      <c r="K376" s="189"/>
      <c r="L376" s="195"/>
      <c r="M376" s="196"/>
      <c r="N376" s="197"/>
      <c r="O376" s="197"/>
      <c r="P376" s="197"/>
      <c r="Q376" s="197"/>
      <c r="R376" s="197"/>
      <c r="S376" s="197"/>
      <c r="T376" s="198"/>
      <c r="AT376" s="199" t="s">
        <v>130</v>
      </c>
      <c r="AU376" s="199" t="s">
        <v>81</v>
      </c>
      <c r="AV376" s="13" t="s">
        <v>81</v>
      </c>
      <c r="AW376" s="13" t="s">
        <v>132</v>
      </c>
      <c r="AX376" s="13" t="s">
        <v>71</v>
      </c>
      <c r="AY376" s="199" t="s">
        <v>120</v>
      </c>
    </row>
    <row r="377" spans="1:65" s="15" customFormat="1" ht="10">
      <c r="B377" s="211"/>
      <c r="C377" s="212"/>
      <c r="D377" s="190" t="s">
        <v>130</v>
      </c>
      <c r="E377" s="213" t="s">
        <v>19</v>
      </c>
      <c r="F377" s="214" t="s">
        <v>858</v>
      </c>
      <c r="G377" s="212"/>
      <c r="H377" s="213" t="s">
        <v>19</v>
      </c>
      <c r="I377" s="215"/>
      <c r="J377" s="212"/>
      <c r="K377" s="212"/>
      <c r="L377" s="216"/>
      <c r="M377" s="217"/>
      <c r="N377" s="218"/>
      <c r="O377" s="218"/>
      <c r="P377" s="218"/>
      <c r="Q377" s="218"/>
      <c r="R377" s="218"/>
      <c r="S377" s="218"/>
      <c r="T377" s="219"/>
      <c r="AT377" s="220" t="s">
        <v>130</v>
      </c>
      <c r="AU377" s="220" t="s">
        <v>81</v>
      </c>
      <c r="AV377" s="15" t="s">
        <v>79</v>
      </c>
      <c r="AW377" s="15" t="s">
        <v>132</v>
      </c>
      <c r="AX377" s="15" t="s">
        <v>71</v>
      </c>
      <c r="AY377" s="220" t="s">
        <v>120</v>
      </c>
    </row>
    <row r="378" spans="1:65" s="13" customFormat="1" ht="10">
      <c r="B378" s="188"/>
      <c r="C378" s="189"/>
      <c r="D378" s="190" t="s">
        <v>130</v>
      </c>
      <c r="E378" s="191" t="s">
        <v>19</v>
      </c>
      <c r="F378" s="192" t="s">
        <v>865</v>
      </c>
      <c r="G378" s="189"/>
      <c r="H378" s="193">
        <v>0.60547473000000007</v>
      </c>
      <c r="I378" s="194"/>
      <c r="J378" s="189"/>
      <c r="K378" s="189"/>
      <c r="L378" s="195"/>
      <c r="M378" s="196"/>
      <c r="N378" s="197"/>
      <c r="O378" s="197"/>
      <c r="P378" s="197"/>
      <c r="Q378" s="197"/>
      <c r="R378" s="197"/>
      <c r="S378" s="197"/>
      <c r="T378" s="198"/>
      <c r="AT378" s="199" t="s">
        <v>130</v>
      </c>
      <c r="AU378" s="199" t="s">
        <v>81</v>
      </c>
      <c r="AV378" s="13" t="s">
        <v>81</v>
      </c>
      <c r="AW378" s="13" t="s">
        <v>132</v>
      </c>
      <c r="AX378" s="13" t="s">
        <v>71</v>
      </c>
      <c r="AY378" s="199" t="s">
        <v>120</v>
      </c>
    </row>
    <row r="379" spans="1:65" s="14" customFormat="1" ht="10">
      <c r="B379" s="200"/>
      <c r="C379" s="201"/>
      <c r="D379" s="190" t="s">
        <v>130</v>
      </c>
      <c r="E379" s="202" t="s">
        <v>19</v>
      </c>
      <c r="F379" s="203" t="s">
        <v>133</v>
      </c>
      <c r="G379" s="201"/>
      <c r="H379" s="204">
        <v>0.80633994000000009</v>
      </c>
      <c r="I379" s="205"/>
      <c r="J379" s="201"/>
      <c r="K379" s="201"/>
      <c r="L379" s="206"/>
      <c r="M379" s="207"/>
      <c r="N379" s="208"/>
      <c r="O379" s="208"/>
      <c r="P379" s="208"/>
      <c r="Q379" s="208"/>
      <c r="R379" s="208"/>
      <c r="S379" s="208"/>
      <c r="T379" s="209"/>
      <c r="AT379" s="210" t="s">
        <v>130</v>
      </c>
      <c r="AU379" s="210" t="s">
        <v>81</v>
      </c>
      <c r="AV379" s="14" t="s">
        <v>128</v>
      </c>
      <c r="AW379" s="14" t="s">
        <v>132</v>
      </c>
      <c r="AX379" s="14" t="s">
        <v>79</v>
      </c>
      <c r="AY379" s="210" t="s">
        <v>120</v>
      </c>
    </row>
    <row r="380" spans="1:65" s="2" customFormat="1" ht="16.5" customHeight="1">
      <c r="A380" s="36"/>
      <c r="B380" s="37"/>
      <c r="C380" s="232" t="s">
        <v>473</v>
      </c>
      <c r="D380" s="232" t="s">
        <v>186</v>
      </c>
      <c r="E380" s="233" t="s">
        <v>866</v>
      </c>
      <c r="F380" s="234" t="s">
        <v>867</v>
      </c>
      <c r="G380" s="235" t="s">
        <v>189</v>
      </c>
      <c r="H380" s="236">
        <v>1.3120000000000001</v>
      </c>
      <c r="I380" s="237"/>
      <c r="J380" s="238">
        <f>ROUND(I380*H380,2)</f>
        <v>0</v>
      </c>
      <c r="K380" s="234" t="s">
        <v>536</v>
      </c>
      <c r="L380" s="239"/>
      <c r="M380" s="240" t="s">
        <v>19</v>
      </c>
      <c r="N380" s="241" t="s">
        <v>42</v>
      </c>
      <c r="O380" s="66"/>
      <c r="P380" s="184">
        <f>O380*H380</f>
        <v>0</v>
      </c>
      <c r="Q380" s="184">
        <v>1</v>
      </c>
      <c r="R380" s="184">
        <f>Q380*H380</f>
        <v>1.3120000000000001</v>
      </c>
      <c r="S380" s="184">
        <v>0</v>
      </c>
      <c r="T380" s="185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86" t="s">
        <v>191</v>
      </c>
      <c r="AT380" s="186" t="s">
        <v>186</v>
      </c>
      <c r="AU380" s="186" t="s">
        <v>81</v>
      </c>
      <c r="AY380" s="19" t="s">
        <v>120</v>
      </c>
      <c r="BE380" s="187">
        <f>IF(N380="základní",J380,0)</f>
        <v>0</v>
      </c>
      <c r="BF380" s="187">
        <f>IF(N380="snížená",J380,0)</f>
        <v>0</v>
      </c>
      <c r="BG380" s="187">
        <f>IF(N380="zákl. přenesená",J380,0)</f>
        <v>0</v>
      </c>
      <c r="BH380" s="187">
        <f>IF(N380="sníž. přenesená",J380,0)</f>
        <v>0</v>
      </c>
      <c r="BI380" s="187">
        <f>IF(N380="nulová",J380,0)</f>
        <v>0</v>
      </c>
      <c r="BJ380" s="19" t="s">
        <v>79</v>
      </c>
      <c r="BK380" s="187">
        <f>ROUND(I380*H380,2)</f>
        <v>0</v>
      </c>
      <c r="BL380" s="19" t="s">
        <v>128</v>
      </c>
      <c r="BM380" s="186" t="s">
        <v>868</v>
      </c>
    </row>
    <row r="381" spans="1:65" s="15" customFormat="1" ht="10">
      <c r="B381" s="211"/>
      <c r="C381" s="212"/>
      <c r="D381" s="190" t="s">
        <v>130</v>
      </c>
      <c r="E381" s="213" t="s">
        <v>19</v>
      </c>
      <c r="F381" s="214" t="s">
        <v>869</v>
      </c>
      <c r="G381" s="212"/>
      <c r="H381" s="213" t="s">
        <v>19</v>
      </c>
      <c r="I381" s="215"/>
      <c r="J381" s="212"/>
      <c r="K381" s="212"/>
      <c r="L381" s="216"/>
      <c r="M381" s="217"/>
      <c r="N381" s="218"/>
      <c r="O381" s="218"/>
      <c r="P381" s="218"/>
      <c r="Q381" s="218"/>
      <c r="R381" s="218"/>
      <c r="S381" s="218"/>
      <c r="T381" s="219"/>
      <c r="AT381" s="220" t="s">
        <v>130</v>
      </c>
      <c r="AU381" s="220" t="s">
        <v>81</v>
      </c>
      <c r="AV381" s="15" t="s">
        <v>79</v>
      </c>
      <c r="AW381" s="15" t="s">
        <v>132</v>
      </c>
      <c r="AX381" s="15" t="s">
        <v>71</v>
      </c>
      <c r="AY381" s="220" t="s">
        <v>120</v>
      </c>
    </row>
    <row r="382" spans="1:65" s="13" customFormat="1" ht="10">
      <c r="B382" s="188"/>
      <c r="C382" s="189"/>
      <c r="D382" s="190" t="s">
        <v>130</v>
      </c>
      <c r="E382" s="191" t="s">
        <v>19</v>
      </c>
      <c r="F382" s="192" t="s">
        <v>870</v>
      </c>
      <c r="G382" s="189"/>
      <c r="H382" s="193">
        <v>0.21782606999999998</v>
      </c>
      <c r="I382" s="194"/>
      <c r="J382" s="189"/>
      <c r="K382" s="189"/>
      <c r="L382" s="195"/>
      <c r="M382" s="196"/>
      <c r="N382" s="197"/>
      <c r="O382" s="197"/>
      <c r="P382" s="197"/>
      <c r="Q382" s="197"/>
      <c r="R382" s="197"/>
      <c r="S382" s="197"/>
      <c r="T382" s="198"/>
      <c r="AT382" s="199" t="s">
        <v>130</v>
      </c>
      <c r="AU382" s="199" t="s">
        <v>81</v>
      </c>
      <c r="AV382" s="13" t="s">
        <v>81</v>
      </c>
      <c r="AW382" s="13" t="s">
        <v>132</v>
      </c>
      <c r="AX382" s="13" t="s">
        <v>71</v>
      </c>
      <c r="AY382" s="199" t="s">
        <v>120</v>
      </c>
    </row>
    <row r="383" spans="1:65" s="15" customFormat="1" ht="10">
      <c r="B383" s="211"/>
      <c r="C383" s="212"/>
      <c r="D383" s="190" t="s">
        <v>130</v>
      </c>
      <c r="E383" s="213" t="s">
        <v>19</v>
      </c>
      <c r="F383" s="214" t="s">
        <v>858</v>
      </c>
      <c r="G383" s="212"/>
      <c r="H383" s="213" t="s">
        <v>19</v>
      </c>
      <c r="I383" s="215"/>
      <c r="J383" s="212"/>
      <c r="K383" s="212"/>
      <c r="L383" s="216"/>
      <c r="M383" s="217"/>
      <c r="N383" s="218"/>
      <c r="O383" s="218"/>
      <c r="P383" s="218"/>
      <c r="Q383" s="218"/>
      <c r="R383" s="218"/>
      <c r="S383" s="218"/>
      <c r="T383" s="219"/>
      <c r="AT383" s="220" t="s">
        <v>130</v>
      </c>
      <c r="AU383" s="220" t="s">
        <v>81</v>
      </c>
      <c r="AV383" s="15" t="s">
        <v>79</v>
      </c>
      <c r="AW383" s="15" t="s">
        <v>132</v>
      </c>
      <c r="AX383" s="15" t="s">
        <v>71</v>
      </c>
      <c r="AY383" s="220" t="s">
        <v>120</v>
      </c>
    </row>
    <row r="384" spans="1:65" s="13" customFormat="1" ht="10">
      <c r="B384" s="188"/>
      <c r="C384" s="189"/>
      <c r="D384" s="190" t="s">
        <v>130</v>
      </c>
      <c r="E384" s="191" t="s">
        <v>19</v>
      </c>
      <c r="F384" s="192" t="s">
        <v>871</v>
      </c>
      <c r="G384" s="189"/>
      <c r="H384" s="193">
        <v>1.0943415000000001</v>
      </c>
      <c r="I384" s="194"/>
      <c r="J384" s="189"/>
      <c r="K384" s="189"/>
      <c r="L384" s="195"/>
      <c r="M384" s="196"/>
      <c r="N384" s="197"/>
      <c r="O384" s="197"/>
      <c r="P384" s="197"/>
      <c r="Q384" s="197"/>
      <c r="R384" s="197"/>
      <c r="S384" s="197"/>
      <c r="T384" s="198"/>
      <c r="AT384" s="199" t="s">
        <v>130</v>
      </c>
      <c r="AU384" s="199" t="s">
        <v>81</v>
      </c>
      <c r="AV384" s="13" t="s">
        <v>81</v>
      </c>
      <c r="AW384" s="13" t="s">
        <v>132</v>
      </c>
      <c r="AX384" s="13" t="s">
        <v>71</v>
      </c>
      <c r="AY384" s="199" t="s">
        <v>120</v>
      </c>
    </row>
    <row r="385" spans="1:65" s="14" customFormat="1" ht="10">
      <c r="B385" s="200"/>
      <c r="C385" s="201"/>
      <c r="D385" s="190" t="s">
        <v>130</v>
      </c>
      <c r="E385" s="202" t="s">
        <v>19</v>
      </c>
      <c r="F385" s="203" t="s">
        <v>133</v>
      </c>
      <c r="G385" s="201"/>
      <c r="H385" s="204">
        <v>1.3121675700000002</v>
      </c>
      <c r="I385" s="205"/>
      <c r="J385" s="201"/>
      <c r="K385" s="201"/>
      <c r="L385" s="206"/>
      <c r="M385" s="207"/>
      <c r="N385" s="208"/>
      <c r="O385" s="208"/>
      <c r="P385" s="208"/>
      <c r="Q385" s="208"/>
      <c r="R385" s="208"/>
      <c r="S385" s="208"/>
      <c r="T385" s="209"/>
      <c r="AT385" s="210" t="s">
        <v>130</v>
      </c>
      <c r="AU385" s="210" t="s">
        <v>81</v>
      </c>
      <c r="AV385" s="14" t="s">
        <v>128</v>
      </c>
      <c r="AW385" s="14" t="s">
        <v>132</v>
      </c>
      <c r="AX385" s="14" t="s">
        <v>79</v>
      </c>
      <c r="AY385" s="210" t="s">
        <v>120</v>
      </c>
    </row>
    <row r="386" spans="1:65" s="2" customFormat="1" ht="16.5" customHeight="1">
      <c r="A386" s="36"/>
      <c r="B386" s="37"/>
      <c r="C386" s="232" t="s">
        <v>479</v>
      </c>
      <c r="D386" s="232" t="s">
        <v>186</v>
      </c>
      <c r="E386" s="233" t="s">
        <v>872</v>
      </c>
      <c r="F386" s="234" t="s">
        <v>873</v>
      </c>
      <c r="G386" s="235" t="s">
        <v>189</v>
      </c>
      <c r="H386" s="236">
        <v>0.47299999999999998</v>
      </c>
      <c r="I386" s="237"/>
      <c r="J386" s="238">
        <f>ROUND(I386*H386,2)</f>
        <v>0</v>
      </c>
      <c r="K386" s="234" t="s">
        <v>536</v>
      </c>
      <c r="L386" s="239"/>
      <c r="M386" s="240" t="s">
        <v>19</v>
      </c>
      <c r="N386" s="241" t="s">
        <v>42</v>
      </c>
      <c r="O386" s="66"/>
      <c r="P386" s="184">
        <f>O386*H386</f>
        <v>0</v>
      </c>
      <c r="Q386" s="184">
        <v>1</v>
      </c>
      <c r="R386" s="184">
        <f>Q386*H386</f>
        <v>0.47299999999999998</v>
      </c>
      <c r="S386" s="184">
        <v>0</v>
      </c>
      <c r="T386" s="185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86" t="s">
        <v>191</v>
      </c>
      <c r="AT386" s="186" t="s">
        <v>186</v>
      </c>
      <c r="AU386" s="186" t="s">
        <v>81</v>
      </c>
      <c r="AY386" s="19" t="s">
        <v>120</v>
      </c>
      <c r="BE386" s="187">
        <f>IF(N386="základní",J386,0)</f>
        <v>0</v>
      </c>
      <c r="BF386" s="187">
        <f>IF(N386="snížená",J386,0)</f>
        <v>0</v>
      </c>
      <c r="BG386" s="187">
        <f>IF(N386="zákl. přenesená",J386,0)</f>
        <v>0</v>
      </c>
      <c r="BH386" s="187">
        <f>IF(N386="sníž. přenesená",J386,0)</f>
        <v>0</v>
      </c>
      <c r="BI386" s="187">
        <f>IF(N386="nulová",J386,0)</f>
        <v>0</v>
      </c>
      <c r="BJ386" s="19" t="s">
        <v>79</v>
      </c>
      <c r="BK386" s="187">
        <f>ROUND(I386*H386,2)</f>
        <v>0</v>
      </c>
      <c r="BL386" s="19" t="s">
        <v>128</v>
      </c>
      <c r="BM386" s="186" t="s">
        <v>874</v>
      </c>
    </row>
    <row r="387" spans="1:65" s="15" customFormat="1" ht="10">
      <c r="B387" s="211"/>
      <c r="C387" s="212"/>
      <c r="D387" s="190" t="s">
        <v>130</v>
      </c>
      <c r="E387" s="213" t="s">
        <v>19</v>
      </c>
      <c r="F387" s="214" t="s">
        <v>875</v>
      </c>
      <c r="G387" s="212"/>
      <c r="H387" s="213" t="s">
        <v>19</v>
      </c>
      <c r="I387" s="215"/>
      <c r="J387" s="212"/>
      <c r="K387" s="212"/>
      <c r="L387" s="216"/>
      <c r="M387" s="217"/>
      <c r="N387" s="218"/>
      <c r="O387" s="218"/>
      <c r="P387" s="218"/>
      <c r="Q387" s="218"/>
      <c r="R387" s="218"/>
      <c r="S387" s="218"/>
      <c r="T387" s="219"/>
      <c r="AT387" s="220" t="s">
        <v>130</v>
      </c>
      <c r="AU387" s="220" t="s">
        <v>81</v>
      </c>
      <c r="AV387" s="15" t="s">
        <v>79</v>
      </c>
      <c r="AW387" s="15" t="s">
        <v>132</v>
      </c>
      <c r="AX387" s="15" t="s">
        <v>71</v>
      </c>
      <c r="AY387" s="220" t="s">
        <v>120</v>
      </c>
    </row>
    <row r="388" spans="1:65" s="13" customFormat="1" ht="10">
      <c r="B388" s="188"/>
      <c r="C388" s="189"/>
      <c r="D388" s="190" t="s">
        <v>130</v>
      </c>
      <c r="E388" s="191" t="s">
        <v>19</v>
      </c>
      <c r="F388" s="192" t="s">
        <v>876</v>
      </c>
      <c r="G388" s="189"/>
      <c r="H388" s="193">
        <v>0.47275200000000006</v>
      </c>
      <c r="I388" s="194"/>
      <c r="J388" s="189"/>
      <c r="K388" s="189"/>
      <c r="L388" s="195"/>
      <c r="M388" s="196"/>
      <c r="N388" s="197"/>
      <c r="O388" s="197"/>
      <c r="P388" s="197"/>
      <c r="Q388" s="197"/>
      <c r="R388" s="197"/>
      <c r="S388" s="197"/>
      <c r="T388" s="198"/>
      <c r="AT388" s="199" t="s">
        <v>130</v>
      </c>
      <c r="AU388" s="199" t="s">
        <v>81</v>
      </c>
      <c r="AV388" s="13" t="s">
        <v>81</v>
      </c>
      <c r="AW388" s="13" t="s">
        <v>132</v>
      </c>
      <c r="AX388" s="13" t="s">
        <v>71</v>
      </c>
      <c r="AY388" s="199" t="s">
        <v>120</v>
      </c>
    </row>
    <row r="389" spans="1:65" s="14" customFormat="1" ht="10">
      <c r="B389" s="200"/>
      <c r="C389" s="201"/>
      <c r="D389" s="190" t="s">
        <v>130</v>
      </c>
      <c r="E389" s="202" t="s">
        <v>19</v>
      </c>
      <c r="F389" s="203" t="s">
        <v>133</v>
      </c>
      <c r="G389" s="201"/>
      <c r="H389" s="204">
        <v>0.47275200000000006</v>
      </c>
      <c r="I389" s="205"/>
      <c r="J389" s="201"/>
      <c r="K389" s="201"/>
      <c r="L389" s="206"/>
      <c r="M389" s="207"/>
      <c r="N389" s="208"/>
      <c r="O389" s="208"/>
      <c r="P389" s="208"/>
      <c r="Q389" s="208"/>
      <c r="R389" s="208"/>
      <c r="S389" s="208"/>
      <c r="T389" s="209"/>
      <c r="AT389" s="210" t="s">
        <v>130</v>
      </c>
      <c r="AU389" s="210" t="s">
        <v>81</v>
      </c>
      <c r="AV389" s="14" t="s">
        <v>128</v>
      </c>
      <c r="AW389" s="14" t="s">
        <v>132</v>
      </c>
      <c r="AX389" s="14" t="s">
        <v>79</v>
      </c>
      <c r="AY389" s="210" t="s">
        <v>120</v>
      </c>
    </row>
    <row r="390" spans="1:65" s="2" customFormat="1" ht="16.5" customHeight="1">
      <c r="A390" s="36"/>
      <c r="B390" s="37"/>
      <c r="C390" s="232" t="s">
        <v>484</v>
      </c>
      <c r="D390" s="232" t="s">
        <v>186</v>
      </c>
      <c r="E390" s="233" t="s">
        <v>877</v>
      </c>
      <c r="F390" s="234" t="s">
        <v>878</v>
      </c>
      <c r="G390" s="235" t="s">
        <v>189</v>
      </c>
      <c r="H390" s="236">
        <v>0.24</v>
      </c>
      <c r="I390" s="237"/>
      <c r="J390" s="238">
        <f>ROUND(I390*H390,2)</f>
        <v>0</v>
      </c>
      <c r="K390" s="234" t="s">
        <v>536</v>
      </c>
      <c r="L390" s="239"/>
      <c r="M390" s="240" t="s">
        <v>19</v>
      </c>
      <c r="N390" s="241" t="s">
        <v>42</v>
      </c>
      <c r="O390" s="66"/>
      <c r="P390" s="184">
        <f>O390*H390</f>
        <v>0</v>
      </c>
      <c r="Q390" s="184">
        <v>1</v>
      </c>
      <c r="R390" s="184">
        <f>Q390*H390</f>
        <v>0.24</v>
      </c>
      <c r="S390" s="184">
        <v>0</v>
      </c>
      <c r="T390" s="185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186" t="s">
        <v>191</v>
      </c>
      <c r="AT390" s="186" t="s">
        <v>186</v>
      </c>
      <c r="AU390" s="186" t="s">
        <v>81</v>
      </c>
      <c r="AY390" s="19" t="s">
        <v>120</v>
      </c>
      <c r="BE390" s="187">
        <f>IF(N390="základní",J390,0)</f>
        <v>0</v>
      </c>
      <c r="BF390" s="187">
        <f>IF(N390="snížená",J390,0)</f>
        <v>0</v>
      </c>
      <c r="BG390" s="187">
        <f>IF(N390="zákl. přenesená",J390,0)</f>
        <v>0</v>
      </c>
      <c r="BH390" s="187">
        <f>IF(N390="sníž. přenesená",J390,0)</f>
        <v>0</v>
      </c>
      <c r="BI390" s="187">
        <f>IF(N390="nulová",J390,0)</f>
        <v>0</v>
      </c>
      <c r="BJ390" s="19" t="s">
        <v>79</v>
      </c>
      <c r="BK390" s="187">
        <f>ROUND(I390*H390,2)</f>
        <v>0</v>
      </c>
      <c r="BL390" s="19" t="s">
        <v>128</v>
      </c>
      <c r="BM390" s="186" t="s">
        <v>879</v>
      </c>
    </row>
    <row r="391" spans="1:65" s="15" customFormat="1" ht="10">
      <c r="B391" s="211"/>
      <c r="C391" s="212"/>
      <c r="D391" s="190" t="s">
        <v>130</v>
      </c>
      <c r="E391" s="213" t="s">
        <v>19</v>
      </c>
      <c r="F391" s="214" t="s">
        <v>880</v>
      </c>
      <c r="G391" s="212"/>
      <c r="H391" s="213" t="s">
        <v>19</v>
      </c>
      <c r="I391" s="215"/>
      <c r="J391" s="212"/>
      <c r="K391" s="212"/>
      <c r="L391" s="216"/>
      <c r="M391" s="217"/>
      <c r="N391" s="218"/>
      <c r="O391" s="218"/>
      <c r="P391" s="218"/>
      <c r="Q391" s="218"/>
      <c r="R391" s="218"/>
      <c r="S391" s="218"/>
      <c r="T391" s="219"/>
      <c r="AT391" s="220" t="s">
        <v>130</v>
      </c>
      <c r="AU391" s="220" t="s">
        <v>81</v>
      </c>
      <c r="AV391" s="15" t="s">
        <v>79</v>
      </c>
      <c r="AW391" s="15" t="s">
        <v>132</v>
      </c>
      <c r="AX391" s="15" t="s">
        <v>71</v>
      </c>
      <c r="AY391" s="220" t="s">
        <v>120</v>
      </c>
    </row>
    <row r="392" spans="1:65" s="13" customFormat="1" ht="10">
      <c r="B392" s="188"/>
      <c r="C392" s="189"/>
      <c r="D392" s="190" t="s">
        <v>130</v>
      </c>
      <c r="E392" s="191" t="s">
        <v>19</v>
      </c>
      <c r="F392" s="192" t="s">
        <v>881</v>
      </c>
      <c r="G392" s="189"/>
      <c r="H392" s="193">
        <v>0.2400216</v>
      </c>
      <c r="I392" s="194"/>
      <c r="J392" s="189"/>
      <c r="K392" s="189"/>
      <c r="L392" s="195"/>
      <c r="M392" s="196"/>
      <c r="N392" s="197"/>
      <c r="O392" s="197"/>
      <c r="P392" s="197"/>
      <c r="Q392" s="197"/>
      <c r="R392" s="197"/>
      <c r="S392" s="197"/>
      <c r="T392" s="198"/>
      <c r="AT392" s="199" t="s">
        <v>130</v>
      </c>
      <c r="AU392" s="199" t="s">
        <v>81</v>
      </c>
      <c r="AV392" s="13" t="s">
        <v>81</v>
      </c>
      <c r="AW392" s="13" t="s">
        <v>132</v>
      </c>
      <c r="AX392" s="13" t="s">
        <v>71</v>
      </c>
      <c r="AY392" s="199" t="s">
        <v>120</v>
      </c>
    </row>
    <row r="393" spans="1:65" s="14" customFormat="1" ht="10">
      <c r="B393" s="200"/>
      <c r="C393" s="201"/>
      <c r="D393" s="190" t="s">
        <v>130</v>
      </c>
      <c r="E393" s="202" t="s">
        <v>19</v>
      </c>
      <c r="F393" s="203" t="s">
        <v>133</v>
      </c>
      <c r="G393" s="201"/>
      <c r="H393" s="204">
        <v>0.2400216</v>
      </c>
      <c r="I393" s="205"/>
      <c r="J393" s="201"/>
      <c r="K393" s="201"/>
      <c r="L393" s="206"/>
      <c r="M393" s="207"/>
      <c r="N393" s="208"/>
      <c r="O393" s="208"/>
      <c r="P393" s="208"/>
      <c r="Q393" s="208"/>
      <c r="R393" s="208"/>
      <c r="S393" s="208"/>
      <c r="T393" s="209"/>
      <c r="AT393" s="210" t="s">
        <v>130</v>
      </c>
      <c r="AU393" s="210" t="s">
        <v>81</v>
      </c>
      <c r="AV393" s="14" t="s">
        <v>128</v>
      </c>
      <c r="AW393" s="14" t="s">
        <v>132</v>
      </c>
      <c r="AX393" s="14" t="s">
        <v>79</v>
      </c>
      <c r="AY393" s="210" t="s">
        <v>120</v>
      </c>
    </row>
    <row r="394" spans="1:65" s="2" customFormat="1" ht="24.15" customHeight="1">
      <c r="A394" s="36"/>
      <c r="B394" s="37"/>
      <c r="C394" s="232" t="s">
        <v>489</v>
      </c>
      <c r="D394" s="232" t="s">
        <v>186</v>
      </c>
      <c r="E394" s="233" t="s">
        <v>882</v>
      </c>
      <c r="F394" s="234" t="s">
        <v>883</v>
      </c>
      <c r="G394" s="235" t="s">
        <v>849</v>
      </c>
      <c r="H394" s="236">
        <v>6.72</v>
      </c>
      <c r="I394" s="237"/>
      <c r="J394" s="238">
        <f>ROUND(I394*H394,2)</f>
        <v>0</v>
      </c>
      <c r="K394" s="234" t="s">
        <v>536</v>
      </c>
      <c r="L394" s="239"/>
      <c r="M394" s="240" t="s">
        <v>19</v>
      </c>
      <c r="N394" s="241" t="s">
        <v>42</v>
      </c>
      <c r="O394" s="66"/>
      <c r="P394" s="184">
        <f>O394*H394</f>
        <v>0</v>
      </c>
      <c r="Q394" s="184">
        <v>1.1299999999999999E-3</v>
      </c>
      <c r="R394" s="184">
        <f>Q394*H394</f>
        <v>7.593599999999999E-3</v>
      </c>
      <c r="S394" s="184">
        <v>0</v>
      </c>
      <c r="T394" s="185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86" t="s">
        <v>191</v>
      </c>
      <c r="AT394" s="186" t="s">
        <v>186</v>
      </c>
      <c r="AU394" s="186" t="s">
        <v>81</v>
      </c>
      <c r="AY394" s="19" t="s">
        <v>120</v>
      </c>
      <c r="BE394" s="187">
        <f>IF(N394="základní",J394,0)</f>
        <v>0</v>
      </c>
      <c r="BF394" s="187">
        <f>IF(N394="snížená",J394,0)</f>
        <v>0</v>
      </c>
      <c r="BG394" s="187">
        <f>IF(N394="zákl. přenesená",J394,0)</f>
        <v>0</v>
      </c>
      <c r="BH394" s="187">
        <f>IF(N394="sníž. přenesená",J394,0)</f>
        <v>0</v>
      </c>
      <c r="BI394" s="187">
        <f>IF(N394="nulová",J394,0)</f>
        <v>0</v>
      </c>
      <c r="BJ394" s="19" t="s">
        <v>79</v>
      </c>
      <c r="BK394" s="187">
        <f>ROUND(I394*H394,2)</f>
        <v>0</v>
      </c>
      <c r="BL394" s="19" t="s">
        <v>128</v>
      </c>
      <c r="BM394" s="186" t="s">
        <v>884</v>
      </c>
    </row>
    <row r="395" spans="1:65" s="13" customFormat="1" ht="10">
      <c r="B395" s="188"/>
      <c r="C395" s="189"/>
      <c r="D395" s="190" t="s">
        <v>130</v>
      </c>
      <c r="E395" s="191" t="s">
        <v>19</v>
      </c>
      <c r="F395" s="192" t="s">
        <v>885</v>
      </c>
      <c r="G395" s="189"/>
      <c r="H395" s="193">
        <v>1.1200000000000001</v>
      </c>
      <c r="I395" s="194"/>
      <c r="J395" s="189"/>
      <c r="K395" s="189"/>
      <c r="L395" s="195"/>
      <c r="M395" s="196"/>
      <c r="N395" s="197"/>
      <c r="O395" s="197"/>
      <c r="P395" s="197"/>
      <c r="Q395" s="197"/>
      <c r="R395" s="197"/>
      <c r="S395" s="197"/>
      <c r="T395" s="198"/>
      <c r="AT395" s="199" t="s">
        <v>130</v>
      </c>
      <c r="AU395" s="199" t="s">
        <v>81</v>
      </c>
      <c r="AV395" s="13" t="s">
        <v>81</v>
      </c>
      <c r="AW395" s="13" t="s">
        <v>132</v>
      </c>
      <c r="AX395" s="13" t="s">
        <v>71</v>
      </c>
      <c r="AY395" s="199" t="s">
        <v>120</v>
      </c>
    </row>
    <row r="396" spans="1:65" s="13" customFormat="1" ht="10">
      <c r="B396" s="188"/>
      <c r="C396" s="189"/>
      <c r="D396" s="190" t="s">
        <v>130</v>
      </c>
      <c r="E396" s="191" t="s">
        <v>19</v>
      </c>
      <c r="F396" s="192" t="s">
        <v>886</v>
      </c>
      <c r="G396" s="189"/>
      <c r="H396" s="193">
        <v>5.6</v>
      </c>
      <c r="I396" s="194"/>
      <c r="J396" s="189"/>
      <c r="K396" s="189"/>
      <c r="L396" s="195"/>
      <c r="M396" s="196"/>
      <c r="N396" s="197"/>
      <c r="O396" s="197"/>
      <c r="P396" s="197"/>
      <c r="Q396" s="197"/>
      <c r="R396" s="197"/>
      <c r="S396" s="197"/>
      <c r="T396" s="198"/>
      <c r="AT396" s="199" t="s">
        <v>130</v>
      </c>
      <c r="AU396" s="199" t="s">
        <v>81</v>
      </c>
      <c r="AV396" s="13" t="s">
        <v>81</v>
      </c>
      <c r="AW396" s="13" t="s">
        <v>132</v>
      </c>
      <c r="AX396" s="13" t="s">
        <v>71</v>
      </c>
      <c r="AY396" s="199" t="s">
        <v>120</v>
      </c>
    </row>
    <row r="397" spans="1:65" s="14" customFormat="1" ht="10">
      <c r="B397" s="200"/>
      <c r="C397" s="201"/>
      <c r="D397" s="190" t="s">
        <v>130</v>
      </c>
      <c r="E397" s="202" t="s">
        <v>19</v>
      </c>
      <c r="F397" s="203" t="s">
        <v>133</v>
      </c>
      <c r="G397" s="201"/>
      <c r="H397" s="204">
        <v>6.72</v>
      </c>
      <c r="I397" s="205"/>
      <c r="J397" s="201"/>
      <c r="K397" s="201"/>
      <c r="L397" s="206"/>
      <c r="M397" s="207"/>
      <c r="N397" s="208"/>
      <c r="O397" s="208"/>
      <c r="P397" s="208"/>
      <c r="Q397" s="208"/>
      <c r="R397" s="208"/>
      <c r="S397" s="208"/>
      <c r="T397" s="209"/>
      <c r="AT397" s="210" t="s">
        <v>130</v>
      </c>
      <c r="AU397" s="210" t="s">
        <v>81</v>
      </c>
      <c r="AV397" s="14" t="s">
        <v>128</v>
      </c>
      <c r="AW397" s="14" t="s">
        <v>132</v>
      </c>
      <c r="AX397" s="14" t="s">
        <v>79</v>
      </c>
      <c r="AY397" s="210" t="s">
        <v>120</v>
      </c>
    </row>
    <row r="398" spans="1:65" s="2" customFormat="1" ht="16.5" customHeight="1">
      <c r="A398" s="36"/>
      <c r="B398" s="37"/>
      <c r="C398" s="232" t="s">
        <v>495</v>
      </c>
      <c r="D398" s="232" t="s">
        <v>186</v>
      </c>
      <c r="E398" s="233" t="s">
        <v>887</v>
      </c>
      <c r="F398" s="234" t="s">
        <v>888</v>
      </c>
      <c r="G398" s="235" t="s">
        <v>204</v>
      </c>
      <c r="H398" s="236">
        <v>672</v>
      </c>
      <c r="I398" s="237"/>
      <c r="J398" s="238">
        <f>ROUND(I398*H398,2)</f>
        <v>0</v>
      </c>
      <c r="K398" s="234" t="s">
        <v>19</v>
      </c>
      <c r="L398" s="239"/>
      <c r="M398" s="240" t="s">
        <v>19</v>
      </c>
      <c r="N398" s="241" t="s">
        <v>42</v>
      </c>
      <c r="O398" s="66"/>
      <c r="P398" s="184">
        <f>O398*H398</f>
        <v>0</v>
      </c>
      <c r="Q398" s="184">
        <v>1.0000000000000001E-5</v>
      </c>
      <c r="R398" s="184">
        <f>Q398*H398</f>
        <v>6.7200000000000003E-3</v>
      </c>
      <c r="S398" s="184">
        <v>0</v>
      </c>
      <c r="T398" s="185">
        <f>S398*H398</f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186" t="s">
        <v>191</v>
      </c>
      <c r="AT398" s="186" t="s">
        <v>186</v>
      </c>
      <c r="AU398" s="186" t="s">
        <v>81</v>
      </c>
      <c r="AY398" s="19" t="s">
        <v>120</v>
      </c>
      <c r="BE398" s="187">
        <f>IF(N398="základní",J398,0)</f>
        <v>0</v>
      </c>
      <c r="BF398" s="187">
        <f>IF(N398="snížená",J398,0)</f>
        <v>0</v>
      </c>
      <c r="BG398" s="187">
        <f>IF(N398="zákl. přenesená",J398,0)</f>
        <v>0</v>
      </c>
      <c r="BH398" s="187">
        <f>IF(N398="sníž. přenesená",J398,0)</f>
        <v>0</v>
      </c>
      <c r="BI398" s="187">
        <f>IF(N398="nulová",J398,0)</f>
        <v>0</v>
      </c>
      <c r="BJ398" s="19" t="s">
        <v>79</v>
      </c>
      <c r="BK398" s="187">
        <f>ROUND(I398*H398,2)</f>
        <v>0</v>
      </c>
      <c r="BL398" s="19" t="s">
        <v>128</v>
      </c>
      <c r="BM398" s="186" t="s">
        <v>889</v>
      </c>
    </row>
    <row r="399" spans="1:65" s="13" customFormat="1" ht="10">
      <c r="B399" s="188"/>
      <c r="C399" s="189"/>
      <c r="D399" s="190" t="s">
        <v>130</v>
      </c>
      <c r="E399" s="191" t="s">
        <v>19</v>
      </c>
      <c r="F399" s="192" t="s">
        <v>890</v>
      </c>
      <c r="G399" s="189"/>
      <c r="H399" s="193">
        <v>112</v>
      </c>
      <c r="I399" s="194"/>
      <c r="J399" s="189"/>
      <c r="K399" s="189"/>
      <c r="L399" s="195"/>
      <c r="M399" s="196"/>
      <c r="N399" s="197"/>
      <c r="O399" s="197"/>
      <c r="P399" s="197"/>
      <c r="Q399" s="197"/>
      <c r="R399" s="197"/>
      <c r="S399" s="197"/>
      <c r="T399" s="198"/>
      <c r="AT399" s="199" t="s">
        <v>130</v>
      </c>
      <c r="AU399" s="199" t="s">
        <v>81</v>
      </c>
      <c r="AV399" s="13" t="s">
        <v>81</v>
      </c>
      <c r="AW399" s="13" t="s">
        <v>132</v>
      </c>
      <c r="AX399" s="13" t="s">
        <v>71</v>
      </c>
      <c r="AY399" s="199" t="s">
        <v>120</v>
      </c>
    </row>
    <row r="400" spans="1:65" s="13" customFormat="1" ht="10">
      <c r="B400" s="188"/>
      <c r="C400" s="189"/>
      <c r="D400" s="190" t="s">
        <v>130</v>
      </c>
      <c r="E400" s="191" t="s">
        <v>19</v>
      </c>
      <c r="F400" s="192" t="s">
        <v>891</v>
      </c>
      <c r="G400" s="189"/>
      <c r="H400" s="193">
        <v>560</v>
      </c>
      <c r="I400" s="194"/>
      <c r="J400" s="189"/>
      <c r="K400" s="189"/>
      <c r="L400" s="195"/>
      <c r="M400" s="196"/>
      <c r="N400" s="197"/>
      <c r="O400" s="197"/>
      <c r="P400" s="197"/>
      <c r="Q400" s="197"/>
      <c r="R400" s="197"/>
      <c r="S400" s="197"/>
      <c r="T400" s="198"/>
      <c r="AT400" s="199" t="s">
        <v>130</v>
      </c>
      <c r="AU400" s="199" t="s">
        <v>81</v>
      </c>
      <c r="AV400" s="13" t="s">
        <v>81</v>
      </c>
      <c r="AW400" s="13" t="s">
        <v>132</v>
      </c>
      <c r="AX400" s="13" t="s">
        <v>71</v>
      </c>
      <c r="AY400" s="199" t="s">
        <v>120</v>
      </c>
    </row>
    <row r="401" spans="1:65" s="14" customFormat="1" ht="10">
      <c r="B401" s="200"/>
      <c r="C401" s="201"/>
      <c r="D401" s="190" t="s">
        <v>130</v>
      </c>
      <c r="E401" s="202" t="s">
        <v>19</v>
      </c>
      <c r="F401" s="203" t="s">
        <v>133</v>
      </c>
      <c r="G401" s="201"/>
      <c r="H401" s="204">
        <v>672</v>
      </c>
      <c r="I401" s="205"/>
      <c r="J401" s="201"/>
      <c r="K401" s="201"/>
      <c r="L401" s="206"/>
      <c r="M401" s="207"/>
      <c r="N401" s="208"/>
      <c r="O401" s="208"/>
      <c r="P401" s="208"/>
      <c r="Q401" s="208"/>
      <c r="R401" s="208"/>
      <c r="S401" s="208"/>
      <c r="T401" s="209"/>
      <c r="AT401" s="210" t="s">
        <v>130</v>
      </c>
      <c r="AU401" s="210" t="s">
        <v>81</v>
      </c>
      <c r="AV401" s="14" t="s">
        <v>128</v>
      </c>
      <c r="AW401" s="14" t="s">
        <v>132</v>
      </c>
      <c r="AX401" s="14" t="s">
        <v>79</v>
      </c>
      <c r="AY401" s="210" t="s">
        <v>120</v>
      </c>
    </row>
    <row r="402" spans="1:65" s="2" customFormat="1" ht="16.5" customHeight="1">
      <c r="A402" s="36"/>
      <c r="B402" s="37"/>
      <c r="C402" s="175" t="s">
        <v>500</v>
      </c>
      <c r="D402" s="175" t="s">
        <v>123</v>
      </c>
      <c r="E402" s="176" t="s">
        <v>892</v>
      </c>
      <c r="F402" s="177" t="s">
        <v>893</v>
      </c>
      <c r="G402" s="178" t="s">
        <v>404</v>
      </c>
      <c r="H402" s="179">
        <v>0.88</v>
      </c>
      <c r="I402" s="180"/>
      <c r="J402" s="181">
        <f>ROUND(I402*H402,2)</f>
        <v>0</v>
      </c>
      <c r="K402" s="177" t="s">
        <v>536</v>
      </c>
      <c r="L402" s="41"/>
      <c r="M402" s="182" t="s">
        <v>19</v>
      </c>
      <c r="N402" s="183" t="s">
        <v>42</v>
      </c>
      <c r="O402" s="66"/>
      <c r="P402" s="184">
        <f>O402*H402</f>
        <v>0</v>
      </c>
      <c r="Q402" s="184">
        <v>6.3000000000000003E-4</v>
      </c>
      <c r="R402" s="184">
        <f>Q402*H402</f>
        <v>5.5440000000000003E-4</v>
      </c>
      <c r="S402" s="184">
        <v>0</v>
      </c>
      <c r="T402" s="185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186" t="s">
        <v>128</v>
      </c>
      <c r="AT402" s="186" t="s">
        <v>123</v>
      </c>
      <c r="AU402" s="186" t="s">
        <v>81</v>
      </c>
      <c r="AY402" s="19" t="s">
        <v>120</v>
      </c>
      <c r="BE402" s="187">
        <f>IF(N402="základní",J402,0)</f>
        <v>0</v>
      </c>
      <c r="BF402" s="187">
        <f>IF(N402="snížená",J402,0)</f>
        <v>0</v>
      </c>
      <c r="BG402" s="187">
        <f>IF(N402="zákl. přenesená",J402,0)</f>
        <v>0</v>
      </c>
      <c r="BH402" s="187">
        <f>IF(N402="sníž. přenesená",J402,0)</f>
        <v>0</v>
      </c>
      <c r="BI402" s="187">
        <f>IF(N402="nulová",J402,0)</f>
        <v>0</v>
      </c>
      <c r="BJ402" s="19" t="s">
        <v>79</v>
      </c>
      <c r="BK402" s="187">
        <f>ROUND(I402*H402,2)</f>
        <v>0</v>
      </c>
      <c r="BL402" s="19" t="s">
        <v>128</v>
      </c>
      <c r="BM402" s="186" t="s">
        <v>894</v>
      </c>
    </row>
    <row r="403" spans="1:65" s="2" customFormat="1" ht="10">
      <c r="A403" s="36"/>
      <c r="B403" s="37"/>
      <c r="C403" s="38"/>
      <c r="D403" s="245" t="s">
        <v>538</v>
      </c>
      <c r="E403" s="38"/>
      <c r="F403" s="246" t="s">
        <v>895</v>
      </c>
      <c r="G403" s="38"/>
      <c r="H403" s="38"/>
      <c r="I403" s="247"/>
      <c r="J403" s="38"/>
      <c r="K403" s="38"/>
      <c r="L403" s="41"/>
      <c r="M403" s="248"/>
      <c r="N403" s="249"/>
      <c r="O403" s="66"/>
      <c r="P403" s="66"/>
      <c r="Q403" s="66"/>
      <c r="R403" s="66"/>
      <c r="S403" s="66"/>
      <c r="T403" s="67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T403" s="19" t="s">
        <v>538</v>
      </c>
      <c r="AU403" s="19" t="s">
        <v>81</v>
      </c>
    </row>
    <row r="404" spans="1:65" s="15" customFormat="1" ht="10">
      <c r="B404" s="211"/>
      <c r="C404" s="212"/>
      <c r="D404" s="190" t="s">
        <v>130</v>
      </c>
      <c r="E404" s="213" t="s">
        <v>19</v>
      </c>
      <c r="F404" s="214" t="s">
        <v>896</v>
      </c>
      <c r="G404" s="212"/>
      <c r="H404" s="213" t="s">
        <v>19</v>
      </c>
      <c r="I404" s="215"/>
      <c r="J404" s="212"/>
      <c r="K404" s="212"/>
      <c r="L404" s="216"/>
      <c r="M404" s="217"/>
      <c r="N404" s="218"/>
      <c r="O404" s="218"/>
      <c r="P404" s="218"/>
      <c r="Q404" s="218"/>
      <c r="R404" s="218"/>
      <c r="S404" s="218"/>
      <c r="T404" s="219"/>
      <c r="AT404" s="220" t="s">
        <v>130</v>
      </c>
      <c r="AU404" s="220" t="s">
        <v>81</v>
      </c>
      <c r="AV404" s="15" t="s">
        <v>79</v>
      </c>
      <c r="AW404" s="15" t="s">
        <v>132</v>
      </c>
      <c r="AX404" s="15" t="s">
        <v>71</v>
      </c>
      <c r="AY404" s="220" t="s">
        <v>120</v>
      </c>
    </row>
    <row r="405" spans="1:65" s="13" customFormat="1" ht="10">
      <c r="B405" s="188"/>
      <c r="C405" s="189"/>
      <c r="D405" s="190" t="s">
        <v>130</v>
      </c>
      <c r="E405" s="191" t="s">
        <v>19</v>
      </c>
      <c r="F405" s="192" t="s">
        <v>897</v>
      </c>
      <c r="G405" s="189"/>
      <c r="H405" s="193">
        <v>0.88</v>
      </c>
      <c r="I405" s="194"/>
      <c r="J405" s="189"/>
      <c r="K405" s="189"/>
      <c r="L405" s="195"/>
      <c r="M405" s="196"/>
      <c r="N405" s="197"/>
      <c r="O405" s="197"/>
      <c r="P405" s="197"/>
      <c r="Q405" s="197"/>
      <c r="R405" s="197"/>
      <c r="S405" s="197"/>
      <c r="T405" s="198"/>
      <c r="AT405" s="199" t="s">
        <v>130</v>
      </c>
      <c r="AU405" s="199" t="s">
        <v>81</v>
      </c>
      <c r="AV405" s="13" t="s">
        <v>81</v>
      </c>
      <c r="AW405" s="13" t="s">
        <v>132</v>
      </c>
      <c r="AX405" s="13" t="s">
        <v>79</v>
      </c>
      <c r="AY405" s="199" t="s">
        <v>120</v>
      </c>
    </row>
    <row r="406" spans="1:65" s="2" customFormat="1" ht="21.75" customHeight="1">
      <c r="A406" s="36"/>
      <c r="B406" s="37"/>
      <c r="C406" s="175" t="s">
        <v>505</v>
      </c>
      <c r="D406" s="175" t="s">
        <v>123</v>
      </c>
      <c r="E406" s="176" t="s">
        <v>898</v>
      </c>
      <c r="F406" s="177" t="s">
        <v>899</v>
      </c>
      <c r="G406" s="178" t="s">
        <v>301</v>
      </c>
      <c r="H406" s="179">
        <v>99.432000000000002</v>
      </c>
      <c r="I406" s="180"/>
      <c r="J406" s="181">
        <f>ROUND(I406*H406,2)</f>
        <v>0</v>
      </c>
      <c r="K406" s="177" t="s">
        <v>536</v>
      </c>
      <c r="L406" s="41"/>
      <c r="M406" s="182" t="s">
        <v>19</v>
      </c>
      <c r="N406" s="183" t="s">
        <v>42</v>
      </c>
      <c r="O406" s="66"/>
      <c r="P406" s="184">
        <f>O406*H406</f>
        <v>0</v>
      </c>
      <c r="Q406" s="184">
        <v>1.8000000000000001E-4</v>
      </c>
      <c r="R406" s="184">
        <f>Q406*H406</f>
        <v>1.7897760000000002E-2</v>
      </c>
      <c r="S406" s="184">
        <v>0</v>
      </c>
      <c r="T406" s="185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186" t="s">
        <v>128</v>
      </c>
      <c r="AT406" s="186" t="s">
        <v>123</v>
      </c>
      <c r="AU406" s="186" t="s">
        <v>81</v>
      </c>
      <c r="AY406" s="19" t="s">
        <v>120</v>
      </c>
      <c r="BE406" s="187">
        <f>IF(N406="základní",J406,0)</f>
        <v>0</v>
      </c>
      <c r="BF406" s="187">
        <f>IF(N406="snížená",J406,0)</f>
        <v>0</v>
      </c>
      <c r="BG406" s="187">
        <f>IF(N406="zákl. přenesená",J406,0)</f>
        <v>0</v>
      </c>
      <c r="BH406" s="187">
        <f>IF(N406="sníž. přenesená",J406,0)</f>
        <v>0</v>
      </c>
      <c r="BI406" s="187">
        <f>IF(N406="nulová",J406,0)</f>
        <v>0</v>
      </c>
      <c r="BJ406" s="19" t="s">
        <v>79</v>
      </c>
      <c r="BK406" s="187">
        <f>ROUND(I406*H406,2)</f>
        <v>0</v>
      </c>
      <c r="BL406" s="19" t="s">
        <v>128</v>
      </c>
      <c r="BM406" s="186" t="s">
        <v>900</v>
      </c>
    </row>
    <row r="407" spans="1:65" s="2" customFormat="1" ht="10">
      <c r="A407" s="36"/>
      <c r="B407" s="37"/>
      <c r="C407" s="38"/>
      <c r="D407" s="245" t="s">
        <v>538</v>
      </c>
      <c r="E407" s="38"/>
      <c r="F407" s="246" t="s">
        <v>901</v>
      </c>
      <c r="G407" s="38"/>
      <c r="H407" s="38"/>
      <c r="I407" s="247"/>
      <c r="J407" s="38"/>
      <c r="K407" s="38"/>
      <c r="L407" s="41"/>
      <c r="M407" s="248"/>
      <c r="N407" s="249"/>
      <c r="O407" s="66"/>
      <c r="P407" s="66"/>
      <c r="Q407" s="66"/>
      <c r="R407" s="66"/>
      <c r="S407" s="66"/>
      <c r="T407" s="67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9" t="s">
        <v>538</v>
      </c>
      <c r="AU407" s="19" t="s">
        <v>81</v>
      </c>
    </row>
    <row r="408" spans="1:65" s="13" customFormat="1" ht="10">
      <c r="B408" s="188"/>
      <c r="C408" s="189"/>
      <c r="D408" s="190" t="s">
        <v>130</v>
      </c>
      <c r="E408" s="191" t="s">
        <v>19</v>
      </c>
      <c r="F408" s="192" t="s">
        <v>902</v>
      </c>
      <c r="G408" s="189"/>
      <c r="H408" s="193">
        <v>92.04</v>
      </c>
      <c r="I408" s="194"/>
      <c r="J408" s="189"/>
      <c r="K408" s="189"/>
      <c r="L408" s="195"/>
      <c r="M408" s="196"/>
      <c r="N408" s="197"/>
      <c r="O408" s="197"/>
      <c r="P408" s="197"/>
      <c r="Q408" s="197"/>
      <c r="R408" s="197"/>
      <c r="S408" s="197"/>
      <c r="T408" s="198"/>
      <c r="AT408" s="199" t="s">
        <v>130</v>
      </c>
      <c r="AU408" s="199" t="s">
        <v>81</v>
      </c>
      <c r="AV408" s="13" t="s">
        <v>81</v>
      </c>
      <c r="AW408" s="13" t="s">
        <v>132</v>
      </c>
      <c r="AX408" s="13" t="s">
        <v>71</v>
      </c>
      <c r="AY408" s="199" t="s">
        <v>120</v>
      </c>
    </row>
    <row r="409" spans="1:65" s="13" customFormat="1" ht="10">
      <c r="B409" s="188"/>
      <c r="C409" s="189"/>
      <c r="D409" s="190" t="s">
        <v>130</v>
      </c>
      <c r="E409" s="191" t="s">
        <v>19</v>
      </c>
      <c r="F409" s="192" t="s">
        <v>903</v>
      </c>
      <c r="G409" s="189"/>
      <c r="H409" s="193">
        <v>7.3920000000000012</v>
      </c>
      <c r="I409" s="194"/>
      <c r="J409" s="189"/>
      <c r="K409" s="189"/>
      <c r="L409" s="195"/>
      <c r="M409" s="196"/>
      <c r="N409" s="197"/>
      <c r="O409" s="197"/>
      <c r="P409" s="197"/>
      <c r="Q409" s="197"/>
      <c r="R409" s="197"/>
      <c r="S409" s="197"/>
      <c r="T409" s="198"/>
      <c r="AT409" s="199" t="s">
        <v>130</v>
      </c>
      <c r="AU409" s="199" t="s">
        <v>81</v>
      </c>
      <c r="AV409" s="13" t="s">
        <v>81</v>
      </c>
      <c r="AW409" s="13" t="s">
        <v>132</v>
      </c>
      <c r="AX409" s="13" t="s">
        <v>71</v>
      </c>
      <c r="AY409" s="199" t="s">
        <v>120</v>
      </c>
    </row>
    <row r="410" spans="1:65" s="14" customFormat="1" ht="10">
      <c r="B410" s="200"/>
      <c r="C410" s="201"/>
      <c r="D410" s="190" t="s">
        <v>130</v>
      </c>
      <c r="E410" s="202" t="s">
        <v>19</v>
      </c>
      <c r="F410" s="203" t="s">
        <v>133</v>
      </c>
      <c r="G410" s="201"/>
      <c r="H410" s="204">
        <v>99.432000000000002</v>
      </c>
      <c r="I410" s="205"/>
      <c r="J410" s="201"/>
      <c r="K410" s="201"/>
      <c r="L410" s="206"/>
      <c r="M410" s="207"/>
      <c r="N410" s="208"/>
      <c r="O410" s="208"/>
      <c r="P410" s="208"/>
      <c r="Q410" s="208"/>
      <c r="R410" s="208"/>
      <c r="S410" s="208"/>
      <c r="T410" s="209"/>
      <c r="AT410" s="210" t="s">
        <v>130</v>
      </c>
      <c r="AU410" s="210" t="s">
        <v>81</v>
      </c>
      <c r="AV410" s="14" t="s">
        <v>128</v>
      </c>
      <c r="AW410" s="14" t="s">
        <v>132</v>
      </c>
      <c r="AX410" s="14" t="s">
        <v>79</v>
      </c>
      <c r="AY410" s="210" t="s">
        <v>120</v>
      </c>
    </row>
    <row r="411" spans="1:65" s="2" customFormat="1" ht="24.15" customHeight="1">
      <c r="A411" s="36"/>
      <c r="B411" s="37"/>
      <c r="C411" s="175" t="s">
        <v>510</v>
      </c>
      <c r="D411" s="175" t="s">
        <v>123</v>
      </c>
      <c r="E411" s="176" t="s">
        <v>904</v>
      </c>
      <c r="F411" s="177" t="s">
        <v>905</v>
      </c>
      <c r="G411" s="178" t="s">
        <v>404</v>
      </c>
      <c r="H411" s="179">
        <v>206.64</v>
      </c>
      <c r="I411" s="180"/>
      <c r="J411" s="181">
        <f>ROUND(I411*H411,2)</f>
        <v>0</v>
      </c>
      <c r="K411" s="177" t="s">
        <v>536</v>
      </c>
      <c r="L411" s="41"/>
      <c r="M411" s="182" t="s">
        <v>19</v>
      </c>
      <c r="N411" s="183" t="s">
        <v>42</v>
      </c>
      <c r="O411" s="66"/>
      <c r="P411" s="184">
        <f>O411*H411</f>
        <v>0</v>
      </c>
      <c r="Q411" s="184">
        <v>0</v>
      </c>
      <c r="R411" s="184">
        <f>Q411*H411</f>
        <v>0</v>
      </c>
      <c r="S411" s="184">
        <v>0</v>
      </c>
      <c r="T411" s="185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186" t="s">
        <v>128</v>
      </c>
      <c r="AT411" s="186" t="s">
        <v>123</v>
      </c>
      <c r="AU411" s="186" t="s">
        <v>81</v>
      </c>
      <c r="AY411" s="19" t="s">
        <v>120</v>
      </c>
      <c r="BE411" s="187">
        <f>IF(N411="základní",J411,0)</f>
        <v>0</v>
      </c>
      <c r="BF411" s="187">
        <f>IF(N411="snížená",J411,0)</f>
        <v>0</v>
      </c>
      <c r="BG411" s="187">
        <f>IF(N411="zákl. přenesená",J411,0)</f>
        <v>0</v>
      </c>
      <c r="BH411" s="187">
        <f>IF(N411="sníž. přenesená",J411,0)</f>
        <v>0</v>
      </c>
      <c r="BI411" s="187">
        <f>IF(N411="nulová",J411,0)</f>
        <v>0</v>
      </c>
      <c r="BJ411" s="19" t="s">
        <v>79</v>
      </c>
      <c r="BK411" s="187">
        <f>ROUND(I411*H411,2)</f>
        <v>0</v>
      </c>
      <c r="BL411" s="19" t="s">
        <v>128</v>
      </c>
      <c r="BM411" s="186" t="s">
        <v>906</v>
      </c>
    </row>
    <row r="412" spans="1:65" s="2" customFormat="1" ht="10">
      <c r="A412" s="36"/>
      <c r="B412" s="37"/>
      <c r="C412" s="38"/>
      <c r="D412" s="245" t="s">
        <v>538</v>
      </c>
      <c r="E412" s="38"/>
      <c r="F412" s="246" t="s">
        <v>907</v>
      </c>
      <c r="G412" s="38"/>
      <c r="H412" s="38"/>
      <c r="I412" s="247"/>
      <c r="J412" s="38"/>
      <c r="K412" s="38"/>
      <c r="L412" s="41"/>
      <c r="M412" s="248"/>
      <c r="N412" s="249"/>
      <c r="O412" s="66"/>
      <c r="P412" s="66"/>
      <c r="Q412" s="66"/>
      <c r="R412" s="66"/>
      <c r="S412" s="66"/>
      <c r="T412" s="67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T412" s="19" t="s">
        <v>538</v>
      </c>
      <c r="AU412" s="19" t="s">
        <v>81</v>
      </c>
    </row>
    <row r="413" spans="1:65" s="13" customFormat="1" ht="10">
      <c r="B413" s="188"/>
      <c r="C413" s="189"/>
      <c r="D413" s="190" t="s">
        <v>130</v>
      </c>
      <c r="E413" s="191" t="s">
        <v>19</v>
      </c>
      <c r="F413" s="192" t="s">
        <v>908</v>
      </c>
      <c r="G413" s="189"/>
      <c r="H413" s="193">
        <v>206.64</v>
      </c>
      <c r="I413" s="194"/>
      <c r="J413" s="189"/>
      <c r="K413" s="189"/>
      <c r="L413" s="195"/>
      <c r="M413" s="196"/>
      <c r="N413" s="197"/>
      <c r="O413" s="197"/>
      <c r="P413" s="197"/>
      <c r="Q413" s="197"/>
      <c r="R413" s="197"/>
      <c r="S413" s="197"/>
      <c r="T413" s="198"/>
      <c r="AT413" s="199" t="s">
        <v>130</v>
      </c>
      <c r="AU413" s="199" t="s">
        <v>81</v>
      </c>
      <c r="AV413" s="13" t="s">
        <v>81</v>
      </c>
      <c r="AW413" s="13" t="s">
        <v>132</v>
      </c>
      <c r="AX413" s="13" t="s">
        <v>79</v>
      </c>
      <c r="AY413" s="199" t="s">
        <v>120</v>
      </c>
    </row>
    <row r="414" spans="1:65" s="2" customFormat="1" ht="24.15" customHeight="1">
      <c r="A414" s="36"/>
      <c r="B414" s="37"/>
      <c r="C414" s="175" t="s">
        <v>516</v>
      </c>
      <c r="D414" s="175" t="s">
        <v>123</v>
      </c>
      <c r="E414" s="176" t="s">
        <v>909</v>
      </c>
      <c r="F414" s="177" t="s">
        <v>910</v>
      </c>
      <c r="G414" s="178" t="s">
        <v>404</v>
      </c>
      <c r="H414" s="179">
        <v>4132.8</v>
      </c>
      <c r="I414" s="180"/>
      <c r="J414" s="181">
        <f>ROUND(I414*H414,2)</f>
        <v>0</v>
      </c>
      <c r="K414" s="177" t="s">
        <v>536</v>
      </c>
      <c r="L414" s="41"/>
      <c r="M414" s="182" t="s">
        <v>19</v>
      </c>
      <c r="N414" s="183" t="s">
        <v>42</v>
      </c>
      <c r="O414" s="66"/>
      <c r="P414" s="184">
        <f>O414*H414</f>
        <v>0</v>
      </c>
      <c r="Q414" s="184">
        <v>0</v>
      </c>
      <c r="R414" s="184">
        <f>Q414*H414</f>
        <v>0</v>
      </c>
      <c r="S414" s="184">
        <v>0</v>
      </c>
      <c r="T414" s="185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186" t="s">
        <v>128</v>
      </c>
      <c r="AT414" s="186" t="s">
        <v>123</v>
      </c>
      <c r="AU414" s="186" t="s">
        <v>81</v>
      </c>
      <c r="AY414" s="19" t="s">
        <v>120</v>
      </c>
      <c r="BE414" s="187">
        <f>IF(N414="základní",J414,0)</f>
        <v>0</v>
      </c>
      <c r="BF414" s="187">
        <f>IF(N414="snížená",J414,0)</f>
        <v>0</v>
      </c>
      <c r="BG414" s="187">
        <f>IF(N414="zákl. přenesená",J414,0)</f>
        <v>0</v>
      </c>
      <c r="BH414" s="187">
        <f>IF(N414="sníž. přenesená",J414,0)</f>
        <v>0</v>
      </c>
      <c r="BI414" s="187">
        <f>IF(N414="nulová",J414,0)</f>
        <v>0</v>
      </c>
      <c r="BJ414" s="19" t="s">
        <v>79</v>
      </c>
      <c r="BK414" s="187">
        <f>ROUND(I414*H414,2)</f>
        <v>0</v>
      </c>
      <c r="BL414" s="19" t="s">
        <v>128</v>
      </c>
      <c r="BM414" s="186" t="s">
        <v>911</v>
      </c>
    </row>
    <row r="415" spans="1:65" s="2" customFormat="1" ht="10">
      <c r="A415" s="36"/>
      <c r="B415" s="37"/>
      <c r="C415" s="38"/>
      <c r="D415" s="245" t="s">
        <v>538</v>
      </c>
      <c r="E415" s="38"/>
      <c r="F415" s="246" t="s">
        <v>912</v>
      </c>
      <c r="G415" s="38"/>
      <c r="H415" s="38"/>
      <c r="I415" s="247"/>
      <c r="J415" s="38"/>
      <c r="K415" s="38"/>
      <c r="L415" s="41"/>
      <c r="M415" s="248"/>
      <c r="N415" s="249"/>
      <c r="O415" s="66"/>
      <c r="P415" s="66"/>
      <c r="Q415" s="66"/>
      <c r="R415" s="66"/>
      <c r="S415" s="66"/>
      <c r="T415" s="67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T415" s="19" t="s">
        <v>538</v>
      </c>
      <c r="AU415" s="19" t="s">
        <v>81</v>
      </c>
    </row>
    <row r="416" spans="1:65" s="13" customFormat="1" ht="10">
      <c r="B416" s="188"/>
      <c r="C416" s="189"/>
      <c r="D416" s="190" t="s">
        <v>130</v>
      </c>
      <c r="E416" s="191" t="s">
        <v>19</v>
      </c>
      <c r="F416" s="192" t="s">
        <v>913</v>
      </c>
      <c r="G416" s="189"/>
      <c r="H416" s="193">
        <v>4132.7999999999993</v>
      </c>
      <c r="I416" s="194"/>
      <c r="J416" s="189"/>
      <c r="K416" s="189"/>
      <c r="L416" s="195"/>
      <c r="M416" s="196"/>
      <c r="N416" s="197"/>
      <c r="O416" s="197"/>
      <c r="P416" s="197"/>
      <c r="Q416" s="197"/>
      <c r="R416" s="197"/>
      <c r="S416" s="197"/>
      <c r="T416" s="198"/>
      <c r="AT416" s="199" t="s">
        <v>130</v>
      </c>
      <c r="AU416" s="199" t="s">
        <v>81</v>
      </c>
      <c r="AV416" s="13" t="s">
        <v>81</v>
      </c>
      <c r="AW416" s="13" t="s">
        <v>132</v>
      </c>
      <c r="AX416" s="13" t="s">
        <v>79</v>
      </c>
      <c r="AY416" s="199" t="s">
        <v>120</v>
      </c>
    </row>
    <row r="417" spans="1:65" s="2" customFormat="1" ht="24.15" customHeight="1">
      <c r="A417" s="36"/>
      <c r="B417" s="37"/>
      <c r="C417" s="175" t="s">
        <v>914</v>
      </c>
      <c r="D417" s="175" t="s">
        <v>123</v>
      </c>
      <c r="E417" s="176" t="s">
        <v>915</v>
      </c>
      <c r="F417" s="177" t="s">
        <v>916</v>
      </c>
      <c r="G417" s="178" t="s">
        <v>404</v>
      </c>
      <c r="H417" s="179">
        <v>206.64</v>
      </c>
      <c r="I417" s="180"/>
      <c r="J417" s="181">
        <f>ROUND(I417*H417,2)</f>
        <v>0</v>
      </c>
      <c r="K417" s="177" t="s">
        <v>536</v>
      </c>
      <c r="L417" s="41"/>
      <c r="M417" s="182" t="s">
        <v>19</v>
      </c>
      <c r="N417" s="183" t="s">
        <v>42</v>
      </c>
      <c r="O417" s="66"/>
      <c r="P417" s="184">
        <f>O417*H417</f>
        <v>0</v>
      </c>
      <c r="Q417" s="184">
        <v>0</v>
      </c>
      <c r="R417" s="184">
        <f>Q417*H417</f>
        <v>0</v>
      </c>
      <c r="S417" s="184">
        <v>0</v>
      </c>
      <c r="T417" s="185">
        <f>S417*H417</f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186" t="s">
        <v>128</v>
      </c>
      <c r="AT417" s="186" t="s">
        <v>123</v>
      </c>
      <c r="AU417" s="186" t="s">
        <v>81</v>
      </c>
      <c r="AY417" s="19" t="s">
        <v>120</v>
      </c>
      <c r="BE417" s="187">
        <f>IF(N417="základní",J417,0)</f>
        <v>0</v>
      </c>
      <c r="BF417" s="187">
        <f>IF(N417="snížená",J417,0)</f>
        <v>0</v>
      </c>
      <c r="BG417" s="187">
        <f>IF(N417="zákl. přenesená",J417,0)</f>
        <v>0</v>
      </c>
      <c r="BH417" s="187">
        <f>IF(N417="sníž. přenesená",J417,0)</f>
        <v>0</v>
      </c>
      <c r="BI417" s="187">
        <f>IF(N417="nulová",J417,0)</f>
        <v>0</v>
      </c>
      <c r="BJ417" s="19" t="s">
        <v>79</v>
      </c>
      <c r="BK417" s="187">
        <f>ROUND(I417*H417,2)</f>
        <v>0</v>
      </c>
      <c r="BL417" s="19" t="s">
        <v>128</v>
      </c>
      <c r="BM417" s="186" t="s">
        <v>917</v>
      </c>
    </row>
    <row r="418" spans="1:65" s="2" customFormat="1" ht="10">
      <c r="A418" s="36"/>
      <c r="B418" s="37"/>
      <c r="C418" s="38"/>
      <c r="D418" s="245" t="s">
        <v>538</v>
      </c>
      <c r="E418" s="38"/>
      <c r="F418" s="246" t="s">
        <v>918</v>
      </c>
      <c r="G418" s="38"/>
      <c r="H418" s="38"/>
      <c r="I418" s="247"/>
      <c r="J418" s="38"/>
      <c r="K418" s="38"/>
      <c r="L418" s="41"/>
      <c r="M418" s="248"/>
      <c r="N418" s="249"/>
      <c r="O418" s="66"/>
      <c r="P418" s="66"/>
      <c r="Q418" s="66"/>
      <c r="R418" s="66"/>
      <c r="S418" s="66"/>
      <c r="T418" s="67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T418" s="19" t="s">
        <v>538</v>
      </c>
      <c r="AU418" s="19" t="s">
        <v>81</v>
      </c>
    </row>
    <row r="419" spans="1:65" s="2" customFormat="1" ht="16.5" customHeight="1">
      <c r="A419" s="36"/>
      <c r="B419" s="37"/>
      <c r="C419" s="175" t="s">
        <v>919</v>
      </c>
      <c r="D419" s="175" t="s">
        <v>123</v>
      </c>
      <c r="E419" s="176" t="s">
        <v>920</v>
      </c>
      <c r="F419" s="177" t="s">
        <v>921</v>
      </c>
      <c r="G419" s="178" t="s">
        <v>404</v>
      </c>
      <c r="H419" s="179">
        <v>480</v>
      </c>
      <c r="I419" s="180"/>
      <c r="J419" s="181">
        <f>ROUND(I419*H419,2)</f>
        <v>0</v>
      </c>
      <c r="K419" s="177" t="s">
        <v>536</v>
      </c>
      <c r="L419" s="41"/>
      <c r="M419" s="182" t="s">
        <v>19</v>
      </c>
      <c r="N419" s="183" t="s">
        <v>42</v>
      </c>
      <c r="O419" s="66"/>
      <c r="P419" s="184">
        <f>O419*H419</f>
        <v>0</v>
      </c>
      <c r="Q419" s="184">
        <v>0</v>
      </c>
      <c r="R419" s="184">
        <f>Q419*H419</f>
        <v>0</v>
      </c>
      <c r="S419" s="184">
        <v>0</v>
      </c>
      <c r="T419" s="185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86" t="s">
        <v>128</v>
      </c>
      <c r="AT419" s="186" t="s">
        <v>123</v>
      </c>
      <c r="AU419" s="186" t="s">
        <v>81</v>
      </c>
      <c r="AY419" s="19" t="s">
        <v>120</v>
      </c>
      <c r="BE419" s="187">
        <f>IF(N419="základní",J419,0)</f>
        <v>0</v>
      </c>
      <c r="BF419" s="187">
        <f>IF(N419="snížená",J419,0)</f>
        <v>0</v>
      </c>
      <c r="BG419" s="187">
        <f>IF(N419="zákl. přenesená",J419,0)</f>
        <v>0</v>
      </c>
      <c r="BH419" s="187">
        <f>IF(N419="sníž. přenesená",J419,0)</f>
        <v>0</v>
      </c>
      <c r="BI419" s="187">
        <f>IF(N419="nulová",J419,0)</f>
        <v>0</v>
      </c>
      <c r="BJ419" s="19" t="s">
        <v>79</v>
      </c>
      <c r="BK419" s="187">
        <f>ROUND(I419*H419,2)</f>
        <v>0</v>
      </c>
      <c r="BL419" s="19" t="s">
        <v>128</v>
      </c>
      <c r="BM419" s="186" t="s">
        <v>922</v>
      </c>
    </row>
    <row r="420" spans="1:65" s="2" customFormat="1" ht="10">
      <c r="A420" s="36"/>
      <c r="B420" s="37"/>
      <c r="C420" s="38"/>
      <c r="D420" s="245" t="s">
        <v>538</v>
      </c>
      <c r="E420" s="38"/>
      <c r="F420" s="246" t="s">
        <v>923</v>
      </c>
      <c r="G420" s="38"/>
      <c r="H420" s="38"/>
      <c r="I420" s="247"/>
      <c r="J420" s="38"/>
      <c r="K420" s="38"/>
      <c r="L420" s="41"/>
      <c r="M420" s="248"/>
      <c r="N420" s="249"/>
      <c r="O420" s="66"/>
      <c r="P420" s="66"/>
      <c r="Q420" s="66"/>
      <c r="R420" s="66"/>
      <c r="S420" s="66"/>
      <c r="T420" s="67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9" t="s">
        <v>538</v>
      </c>
      <c r="AU420" s="19" t="s">
        <v>81</v>
      </c>
    </row>
    <row r="421" spans="1:65" s="13" customFormat="1" ht="10">
      <c r="B421" s="188"/>
      <c r="C421" s="189"/>
      <c r="D421" s="190" t="s">
        <v>130</v>
      </c>
      <c r="E421" s="191" t="s">
        <v>19</v>
      </c>
      <c r="F421" s="192" t="s">
        <v>924</v>
      </c>
      <c r="G421" s="189"/>
      <c r="H421" s="193">
        <v>480</v>
      </c>
      <c r="I421" s="194"/>
      <c r="J421" s="189"/>
      <c r="K421" s="189"/>
      <c r="L421" s="195"/>
      <c r="M421" s="196"/>
      <c r="N421" s="197"/>
      <c r="O421" s="197"/>
      <c r="P421" s="197"/>
      <c r="Q421" s="197"/>
      <c r="R421" s="197"/>
      <c r="S421" s="197"/>
      <c r="T421" s="198"/>
      <c r="AT421" s="199" t="s">
        <v>130</v>
      </c>
      <c r="AU421" s="199" t="s">
        <v>81</v>
      </c>
      <c r="AV421" s="13" t="s">
        <v>81</v>
      </c>
      <c r="AW421" s="13" t="s">
        <v>132</v>
      </c>
      <c r="AX421" s="13" t="s">
        <v>79</v>
      </c>
      <c r="AY421" s="199" t="s">
        <v>120</v>
      </c>
    </row>
    <row r="422" spans="1:65" s="2" customFormat="1" ht="24.15" customHeight="1">
      <c r="A422" s="36"/>
      <c r="B422" s="37"/>
      <c r="C422" s="175" t="s">
        <v>925</v>
      </c>
      <c r="D422" s="175" t="s">
        <v>123</v>
      </c>
      <c r="E422" s="176" t="s">
        <v>926</v>
      </c>
      <c r="F422" s="177" t="s">
        <v>927</v>
      </c>
      <c r="G422" s="178" t="s">
        <v>404</v>
      </c>
      <c r="H422" s="179">
        <v>9600</v>
      </c>
      <c r="I422" s="180"/>
      <c r="J422" s="181">
        <f>ROUND(I422*H422,2)</f>
        <v>0</v>
      </c>
      <c r="K422" s="177" t="s">
        <v>536</v>
      </c>
      <c r="L422" s="41"/>
      <c r="M422" s="182" t="s">
        <v>19</v>
      </c>
      <c r="N422" s="183" t="s">
        <v>42</v>
      </c>
      <c r="O422" s="66"/>
      <c r="P422" s="184">
        <f>O422*H422</f>
        <v>0</v>
      </c>
      <c r="Q422" s="184">
        <v>0</v>
      </c>
      <c r="R422" s="184">
        <f>Q422*H422</f>
        <v>0</v>
      </c>
      <c r="S422" s="184">
        <v>0</v>
      </c>
      <c r="T422" s="185">
        <f>S422*H422</f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186" t="s">
        <v>128</v>
      </c>
      <c r="AT422" s="186" t="s">
        <v>123</v>
      </c>
      <c r="AU422" s="186" t="s">
        <v>81</v>
      </c>
      <c r="AY422" s="19" t="s">
        <v>120</v>
      </c>
      <c r="BE422" s="187">
        <f>IF(N422="základní",J422,0)</f>
        <v>0</v>
      </c>
      <c r="BF422" s="187">
        <f>IF(N422="snížená",J422,0)</f>
        <v>0</v>
      </c>
      <c r="BG422" s="187">
        <f>IF(N422="zákl. přenesená",J422,0)</f>
        <v>0</v>
      </c>
      <c r="BH422" s="187">
        <f>IF(N422="sníž. přenesená",J422,0)</f>
        <v>0</v>
      </c>
      <c r="BI422" s="187">
        <f>IF(N422="nulová",J422,0)</f>
        <v>0</v>
      </c>
      <c r="BJ422" s="19" t="s">
        <v>79</v>
      </c>
      <c r="BK422" s="187">
        <f>ROUND(I422*H422,2)</f>
        <v>0</v>
      </c>
      <c r="BL422" s="19" t="s">
        <v>128</v>
      </c>
      <c r="BM422" s="186" t="s">
        <v>928</v>
      </c>
    </row>
    <row r="423" spans="1:65" s="2" customFormat="1" ht="10">
      <c r="A423" s="36"/>
      <c r="B423" s="37"/>
      <c r="C423" s="38"/>
      <c r="D423" s="245" t="s">
        <v>538</v>
      </c>
      <c r="E423" s="38"/>
      <c r="F423" s="246" t="s">
        <v>929</v>
      </c>
      <c r="G423" s="38"/>
      <c r="H423" s="38"/>
      <c r="I423" s="247"/>
      <c r="J423" s="38"/>
      <c r="K423" s="38"/>
      <c r="L423" s="41"/>
      <c r="M423" s="248"/>
      <c r="N423" s="249"/>
      <c r="O423" s="66"/>
      <c r="P423" s="66"/>
      <c r="Q423" s="66"/>
      <c r="R423" s="66"/>
      <c r="S423" s="66"/>
      <c r="T423" s="67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9" t="s">
        <v>538</v>
      </c>
      <c r="AU423" s="19" t="s">
        <v>81</v>
      </c>
    </row>
    <row r="424" spans="1:65" s="13" customFormat="1" ht="10">
      <c r="B424" s="188"/>
      <c r="C424" s="189"/>
      <c r="D424" s="190" t="s">
        <v>130</v>
      </c>
      <c r="E424" s="191" t="s">
        <v>19</v>
      </c>
      <c r="F424" s="192" t="s">
        <v>930</v>
      </c>
      <c r="G424" s="189"/>
      <c r="H424" s="193">
        <v>9600</v>
      </c>
      <c r="I424" s="194"/>
      <c r="J424" s="189"/>
      <c r="K424" s="189"/>
      <c r="L424" s="195"/>
      <c r="M424" s="196"/>
      <c r="N424" s="197"/>
      <c r="O424" s="197"/>
      <c r="P424" s="197"/>
      <c r="Q424" s="197"/>
      <c r="R424" s="197"/>
      <c r="S424" s="197"/>
      <c r="T424" s="198"/>
      <c r="AT424" s="199" t="s">
        <v>130</v>
      </c>
      <c r="AU424" s="199" t="s">
        <v>81</v>
      </c>
      <c r="AV424" s="13" t="s">
        <v>81</v>
      </c>
      <c r="AW424" s="13" t="s">
        <v>132</v>
      </c>
      <c r="AX424" s="13" t="s">
        <v>79</v>
      </c>
      <c r="AY424" s="199" t="s">
        <v>120</v>
      </c>
    </row>
    <row r="425" spans="1:65" s="2" customFormat="1" ht="16.5" customHeight="1">
      <c r="A425" s="36"/>
      <c r="B425" s="37"/>
      <c r="C425" s="175" t="s">
        <v>931</v>
      </c>
      <c r="D425" s="175" t="s">
        <v>123</v>
      </c>
      <c r="E425" s="176" t="s">
        <v>932</v>
      </c>
      <c r="F425" s="177" t="s">
        <v>933</v>
      </c>
      <c r="G425" s="178" t="s">
        <v>404</v>
      </c>
      <c r="H425" s="179">
        <v>480</v>
      </c>
      <c r="I425" s="180"/>
      <c r="J425" s="181">
        <f>ROUND(I425*H425,2)</f>
        <v>0</v>
      </c>
      <c r="K425" s="177" t="s">
        <v>536</v>
      </c>
      <c r="L425" s="41"/>
      <c r="M425" s="182" t="s">
        <v>19</v>
      </c>
      <c r="N425" s="183" t="s">
        <v>42</v>
      </c>
      <c r="O425" s="66"/>
      <c r="P425" s="184">
        <f>O425*H425</f>
        <v>0</v>
      </c>
      <c r="Q425" s="184">
        <v>0</v>
      </c>
      <c r="R425" s="184">
        <f>Q425*H425</f>
        <v>0</v>
      </c>
      <c r="S425" s="184">
        <v>0</v>
      </c>
      <c r="T425" s="185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186" t="s">
        <v>128</v>
      </c>
      <c r="AT425" s="186" t="s">
        <v>123</v>
      </c>
      <c r="AU425" s="186" t="s">
        <v>81</v>
      </c>
      <c r="AY425" s="19" t="s">
        <v>120</v>
      </c>
      <c r="BE425" s="187">
        <f>IF(N425="základní",J425,0)</f>
        <v>0</v>
      </c>
      <c r="BF425" s="187">
        <f>IF(N425="snížená",J425,0)</f>
        <v>0</v>
      </c>
      <c r="BG425" s="187">
        <f>IF(N425="zákl. přenesená",J425,0)</f>
        <v>0</v>
      </c>
      <c r="BH425" s="187">
        <f>IF(N425="sníž. přenesená",J425,0)</f>
        <v>0</v>
      </c>
      <c r="BI425" s="187">
        <f>IF(N425="nulová",J425,0)</f>
        <v>0</v>
      </c>
      <c r="BJ425" s="19" t="s">
        <v>79</v>
      </c>
      <c r="BK425" s="187">
        <f>ROUND(I425*H425,2)</f>
        <v>0</v>
      </c>
      <c r="BL425" s="19" t="s">
        <v>128</v>
      </c>
      <c r="BM425" s="186" t="s">
        <v>934</v>
      </c>
    </row>
    <row r="426" spans="1:65" s="2" customFormat="1" ht="10">
      <c r="A426" s="36"/>
      <c r="B426" s="37"/>
      <c r="C426" s="38"/>
      <c r="D426" s="245" t="s">
        <v>538</v>
      </c>
      <c r="E426" s="38"/>
      <c r="F426" s="246" t="s">
        <v>935</v>
      </c>
      <c r="G426" s="38"/>
      <c r="H426" s="38"/>
      <c r="I426" s="247"/>
      <c r="J426" s="38"/>
      <c r="K426" s="38"/>
      <c r="L426" s="41"/>
      <c r="M426" s="248"/>
      <c r="N426" s="249"/>
      <c r="O426" s="66"/>
      <c r="P426" s="66"/>
      <c r="Q426" s="66"/>
      <c r="R426" s="66"/>
      <c r="S426" s="66"/>
      <c r="T426" s="67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T426" s="19" t="s">
        <v>538</v>
      </c>
      <c r="AU426" s="19" t="s">
        <v>81</v>
      </c>
    </row>
    <row r="427" spans="1:65" s="2" customFormat="1" ht="33" customHeight="1">
      <c r="A427" s="36"/>
      <c r="B427" s="37"/>
      <c r="C427" s="175" t="s">
        <v>936</v>
      </c>
      <c r="D427" s="175" t="s">
        <v>123</v>
      </c>
      <c r="E427" s="176" t="s">
        <v>937</v>
      </c>
      <c r="F427" s="177" t="s">
        <v>938</v>
      </c>
      <c r="G427" s="178" t="s">
        <v>404</v>
      </c>
      <c r="H427" s="179">
        <v>239.4</v>
      </c>
      <c r="I427" s="180"/>
      <c r="J427" s="181">
        <f>ROUND(I427*H427,2)</f>
        <v>0</v>
      </c>
      <c r="K427" s="177" t="s">
        <v>536</v>
      </c>
      <c r="L427" s="41"/>
      <c r="M427" s="182" t="s">
        <v>19</v>
      </c>
      <c r="N427" s="183" t="s">
        <v>42</v>
      </c>
      <c r="O427" s="66"/>
      <c r="P427" s="184">
        <f>O427*H427</f>
        <v>0</v>
      </c>
      <c r="Q427" s="184">
        <v>0</v>
      </c>
      <c r="R427" s="184">
        <f>Q427*H427</f>
        <v>0</v>
      </c>
      <c r="S427" s="184">
        <v>0</v>
      </c>
      <c r="T427" s="185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186" t="s">
        <v>128</v>
      </c>
      <c r="AT427" s="186" t="s">
        <v>123</v>
      </c>
      <c r="AU427" s="186" t="s">
        <v>81</v>
      </c>
      <c r="AY427" s="19" t="s">
        <v>120</v>
      </c>
      <c r="BE427" s="187">
        <f>IF(N427="základní",J427,0)</f>
        <v>0</v>
      </c>
      <c r="BF427" s="187">
        <f>IF(N427="snížená",J427,0)</f>
        <v>0</v>
      </c>
      <c r="BG427" s="187">
        <f>IF(N427="zákl. přenesená",J427,0)</f>
        <v>0</v>
      </c>
      <c r="BH427" s="187">
        <f>IF(N427="sníž. přenesená",J427,0)</f>
        <v>0</v>
      </c>
      <c r="BI427" s="187">
        <f>IF(N427="nulová",J427,0)</f>
        <v>0</v>
      </c>
      <c r="BJ427" s="19" t="s">
        <v>79</v>
      </c>
      <c r="BK427" s="187">
        <f>ROUND(I427*H427,2)</f>
        <v>0</v>
      </c>
      <c r="BL427" s="19" t="s">
        <v>128</v>
      </c>
      <c r="BM427" s="186" t="s">
        <v>939</v>
      </c>
    </row>
    <row r="428" spans="1:65" s="2" customFormat="1" ht="10">
      <c r="A428" s="36"/>
      <c r="B428" s="37"/>
      <c r="C428" s="38"/>
      <c r="D428" s="245" t="s">
        <v>538</v>
      </c>
      <c r="E428" s="38"/>
      <c r="F428" s="246" t="s">
        <v>940</v>
      </c>
      <c r="G428" s="38"/>
      <c r="H428" s="38"/>
      <c r="I428" s="247"/>
      <c r="J428" s="38"/>
      <c r="K428" s="38"/>
      <c r="L428" s="41"/>
      <c r="M428" s="248"/>
      <c r="N428" s="249"/>
      <c r="O428" s="66"/>
      <c r="P428" s="66"/>
      <c r="Q428" s="66"/>
      <c r="R428" s="66"/>
      <c r="S428" s="66"/>
      <c r="T428" s="67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T428" s="19" t="s">
        <v>538</v>
      </c>
      <c r="AU428" s="19" t="s">
        <v>81</v>
      </c>
    </row>
    <row r="429" spans="1:65" s="13" customFormat="1" ht="10">
      <c r="B429" s="188"/>
      <c r="C429" s="189"/>
      <c r="D429" s="190" t="s">
        <v>130</v>
      </c>
      <c r="E429" s="191" t="s">
        <v>19</v>
      </c>
      <c r="F429" s="192" t="s">
        <v>941</v>
      </c>
      <c r="G429" s="189"/>
      <c r="H429" s="193">
        <v>239.4</v>
      </c>
      <c r="I429" s="194"/>
      <c r="J429" s="189"/>
      <c r="K429" s="189"/>
      <c r="L429" s="195"/>
      <c r="M429" s="196"/>
      <c r="N429" s="197"/>
      <c r="O429" s="197"/>
      <c r="P429" s="197"/>
      <c r="Q429" s="197"/>
      <c r="R429" s="197"/>
      <c r="S429" s="197"/>
      <c r="T429" s="198"/>
      <c r="AT429" s="199" t="s">
        <v>130</v>
      </c>
      <c r="AU429" s="199" t="s">
        <v>81</v>
      </c>
      <c r="AV429" s="13" t="s">
        <v>81</v>
      </c>
      <c r="AW429" s="13" t="s">
        <v>132</v>
      </c>
      <c r="AX429" s="13" t="s">
        <v>79</v>
      </c>
      <c r="AY429" s="199" t="s">
        <v>120</v>
      </c>
    </row>
    <row r="430" spans="1:65" s="2" customFormat="1" ht="33" customHeight="1">
      <c r="A430" s="36"/>
      <c r="B430" s="37"/>
      <c r="C430" s="175" t="s">
        <v>942</v>
      </c>
      <c r="D430" s="175" t="s">
        <v>123</v>
      </c>
      <c r="E430" s="176" t="s">
        <v>943</v>
      </c>
      <c r="F430" s="177" t="s">
        <v>944</v>
      </c>
      <c r="G430" s="178" t="s">
        <v>404</v>
      </c>
      <c r="H430" s="179">
        <v>4788</v>
      </c>
      <c r="I430" s="180"/>
      <c r="J430" s="181">
        <f>ROUND(I430*H430,2)</f>
        <v>0</v>
      </c>
      <c r="K430" s="177" t="s">
        <v>536</v>
      </c>
      <c r="L430" s="41"/>
      <c r="M430" s="182" t="s">
        <v>19</v>
      </c>
      <c r="N430" s="183" t="s">
        <v>42</v>
      </c>
      <c r="O430" s="66"/>
      <c r="P430" s="184">
        <f>O430*H430</f>
        <v>0</v>
      </c>
      <c r="Q430" s="184">
        <v>0</v>
      </c>
      <c r="R430" s="184">
        <f>Q430*H430</f>
        <v>0</v>
      </c>
      <c r="S430" s="184">
        <v>0</v>
      </c>
      <c r="T430" s="185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86" t="s">
        <v>128</v>
      </c>
      <c r="AT430" s="186" t="s">
        <v>123</v>
      </c>
      <c r="AU430" s="186" t="s">
        <v>81</v>
      </c>
      <c r="AY430" s="19" t="s">
        <v>120</v>
      </c>
      <c r="BE430" s="187">
        <f>IF(N430="základní",J430,0)</f>
        <v>0</v>
      </c>
      <c r="BF430" s="187">
        <f>IF(N430="snížená",J430,0)</f>
        <v>0</v>
      </c>
      <c r="BG430" s="187">
        <f>IF(N430="zákl. přenesená",J430,0)</f>
        <v>0</v>
      </c>
      <c r="BH430" s="187">
        <f>IF(N430="sníž. přenesená",J430,0)</f>
        <v>0</v>
      </c>
      <c r="BI430" s="187">
        <f>IF(N430="nulová",J430,0)</f>
        <v>0</v>
      </c>
      <c r="BJ430" s="19" t="s">
        <v>79</v>
      </c>
      <c r="BK430" s="187">
        <f>ROUND(I430*H430,2)</f>
        <v>0</v>
      </c>
      <c r="BL430" s="19" t="s">
        <v>128</v>
      </c>
      <c r="BM430" s="186" t="s">
        <v>945</v>
      </c>
    </row>
    <row r="431" spans="1:65" s="2" customFormat="1" ht="10">
      <c r="A431" s="36"/>
      <c r="B431" s="37"/>
      <c r="C431" s="38"/>
      <c r="D431" s="245" t="s">
        <v>538</v>
      </c>
      <c r="E431" s="38"/>
      <c r="F431" s="246" t="s">
        <v>946</v>
      </c>
      <c r="G431" s="38"/>
      <c r="H431" s="38"/>
      <c r="I431" s="247"/>
      <c r="J431" s="38"/>
      <c r="K431" s="38"/>
      <c r="L431" s="41"/>
      <c r="M431" s="248"/>
      <c r="N431" s="249"/>
      <c r="O431" s="66"/>
      <c r="P431" s="66"/>
      <c r="Q431" s="66"/>
      <c r="R431" s="66"/>
      <c r="S431" s="66"/>
      <c r="T431" s="67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T431" s="19" t="s">
        <v>538</v>
      </c>
      <c r="AU431" s="19" t="s">
        <v>81</v>
      </c>
    </row>
    <row r="432" spans="1:65" s="13" customFormat="1" ht="10">
      <c r="B432" s="188"/>
      <c r="C432" s="189"/>
      <c r="D432" s="190" t="s">
        <v>130</v>
      </c>
      <c r="E432" s="191" t="s">
        <v>19</v>
      </c>
      <c r="F432" s="192" t="s">
        <v>947</v>
      </c>
      <c r="G432" s="189"/>
      <c r="H432" s="193">
        <v>4788</v>
      </c>
      <c r="I432" s="194"/>
      <c r="J432" s="189"/>
      <c r="K432" s="189"/>
      <c r="L432" s="195"/>
      <c r="M432" s="196"/>
      <c r="N432" s="197"/>
      <c r="O432" s="197"/>
      <c r="P432" s="197"/>
      <c r="Q432" s="197"/>
      <c r="R432" s="197"/>
      <c r="S432" s="197"/>
      <c r="T432" s="198"/>
      <c r="AT432" s="199" t="s">
        <v>130</v>
      </c>
      <c r="AU432" s="199" t="s">
        <v>81</v>
      </c>
      <c r="AV432" s="13" t="s">
        <v>81</v>
      </c>
      <c r="AW432" s="13" t="s">
        <v>132</v>
      </c>
      <c r="AX432" s="13" t="s">
        <v>79</v>
      </c>
      <c r="AY432" s="199" t="s">
        <v>120</v>
      </c>
    </row>
    <row r="433" spans="1:65" s="2" customFormat="1" ht="33" customHeight="1">
      <c r="A433" s="36"/>
      <c r="B433" s="37"/>
      <c r="C433" s="175" t="s">
        <v>948</v>
      </c>
      <c r="D433" s="175" t="s">
        <v>123</v>
      </c>
      <c r="E433" s="176" t="s">
        <v>949</v>
      </c>
      <c r="F433" s="177" t="s">
        <v>950</v>
      </c>
      <c r="G433" s="178" t="s">
        <v>404</v>
      </c>
      <c r="H433" s="179">
        <v>239.4</v>
      </c>
      <c r="I433" s="180"/>
      <c r="J433" s="181">
        <f>ROUND(I433*H433,2)</f>
        <v>0</v>
      </c>
      <c r="K433" s="177" t="s">
        <v>536</v>
      </c>
      <c r="L433" s="41"/>
      <c r="M433" s="182" t="s">
        <v>19</v>
      </c>
      <c r="N433" s="183" t="s">
        <v>42</v>
      </c>
      <c r="O433" s="66"/>
      <c r="P433" s="184">
        <f>O433*H433</f>
        <v>0</v>
      </c>
      <c r="Q433" s="184">
        <v>0</v>
      </c>
      <c r="R433" s="184">
        <f>Q433*H433</f>
        <v>0</v>
      </c>
      <c r="S433" s="184">
        <v>0</v>
      </c>
      <c r="T433" s="185">
        <f>S433*H433</f>
        <v>0</v>
      </c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R433" s="186" t="s">
        <v>128</v>
      </c>
      <c r="AT433" s="186" t="s">
        <v>123</v>
      </c>
      <c r="AU433" s="186" t="s">
        <v>81</v>
      </c>
      <c r="AY433" s="19" t="s">
        <v>120</v>
      </c>
      <c r="BE433" s="187">
        <f>IF(N433="základní",J433,0)</f>
        <v>0</v>
      </c>
      <c r="BF433" s="187">
        <f>IF(N433="snížená",J433,0)</f>
        <v>0</v>
      </c>
      <c r="BG433" s="187">
        <f>IF(N433="zákl. přenesená",J433,0)</f>
        <v>0</v>
      </c>
      <c r="BH433" s="187">
        <f>IF(N433="sníž. přenesená",J433,0)</f>
        <v>0</v>
      </c>
      <c r="BI433" s="187">
        <f>IF(N433="nulová",J433,0)</f>
        <v>0</v>
      </c>
      <c r="BJ433" s="19" t="s">
        <v>79</v>
      </c>
      <c r="BK433" s="187">
        <f>ROUND(I433*H433,2)</f>
        <v>0</v>
      </c>
      <c r="BL433" s="19" t="s">
        <v>128</v>
      </c>
      <c r="BM433" s="186" t="s">
        <v>951</v>
      </c>
    </row>
    <row r="434" spans="1:65" s="2" customFormat="1" ht="10">
      <c r="A434" s="36"/>
      <c r="B434" s="37"/>
      <c r="C434" s="38"/>
      <c r="D434" s="245" t="s">
        <v>538</v>
      </c>
      <c r="E434" s="38"/>
      <c r="F434" s="246" t="s">
        <v>952</v>
      </c>
      <c r="G434" s="38"/>
      <c r="H434" s="38"/>
      <c r="I434" s="247"/>
      <c r="J434" s="38"/>
      <c r="K434" s="38"/>
      <c r="L434" s="41"/>
      <c r="M434" s="248"/>
      <c r="N434" s="249"/>
      <c r="O434" s="66"/>
      <c r="P434" s="66"/>
      <c r="Q434" s="66"/>
      <c r="R434" s="66"/>
      <c r="S434" s="66"/>
      <c r="T434" s="67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T434" s="19" t="s">
        <v>538</v>
      </c>
      <c r="AU434" s="19" t="s">
        <v>81</v>
      </c>
    </row>
    <row r="435" spans="1:65" s="2" customFormat="1" ht="24.15" customHeight="1">
      <c r="A435" s="36"/>
      <c r="B435" s="37"/>
      <c r="C435" s="175" t="s">
        <v>953</v>
      </c>
      <c r="D435" s="175" t="s">
        <v>123</v>
      </c>
      <c r="E435" s="176" t="s">
        <v>954</v>
      </c>
      <c r="F435" s="177" t="s">
        <v>955</v>
      </c>
      <c r="G435" s="178" t="s">
        <v>204</v>
      </c>
      <c r="H435" s="179">
        <v>24</v>
      </c>
      <c r="I435" s="180"/>
      <c r="J435" s="181">
        <f>ROUND(I435*H435,2)</f>
        <v>0</v>
      </c>
      <c r="K435" s="177" t="s">
        <v>536</v>
      </c>
      <c r="L435" s="41"/>
      <c r="M435" s="182" t="s">
        <v>19</v>
      </c>
      <c r="N435" s="183" t="s">
        <v>42</v>
      </c>
      <c r="O435" s="66"/>
      <c r="P435" s="184">
        <f>O435*H435</f>
        <v>0</v>
      </c>
      <c r="Q435" s="184">
        <v>1.0000000000000001E-5</v>
      </c>
      <c r="R435" s="184">
        <f>Q435*H435</f>
        <v>2.4000000000000003E-4</v>
      </c>
      <c r="S435" s="184">
        <v>0</v>
      </c>
      <c r="T435" s="185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86" t="s">
        <v>128</v>
      </c>
      <c r="AT435" s="186" t="s">
        <v>123</v>
      </c>
      <c r="AU435" s="186" t="s">
        <v>81</v>
      </c>
      <c r="AY435" s="19" t="s">
        <v>120</v>
      </c>
      <c r="BE435" s="187">
        <f>IF(N435="základní",J435,0)</f>
        <v>0</v>
      </c>
      <c r="BF435" s="187">
        <f>IF(N435="snížená",J435,0)</f>
        <v>0</v>
      </c>
      <c r="BG435" s="187">
        <f>IF(N435="zákl. přenesená",J435,0)</f>
        <v>0</v>
      </c>
      <c r="BH435" s="187">
        <f>IF(N435="sníž. přenesená",J435,0)</f>
        <v>0</v>
      </c>
      <c r="BI435" s="187">
        <f>IF(N435="nulová",J435,0)</f>
        <v>0</v>
      </c>
      <c r="BJ435" s="19" t="s">
        <v>79</v>
      </c>
      <c r="BK435" s="187">
        <f>ROUND(I435*H435,2)</f>
        <v>0</v>
      </c>
      <c r="BL435" s="19" t="s">
        <v>128</v>
      </c>
      <c r="BM435" s="186" t="s">
        <v>956</v>
      </c>
    </row>
    <row r="436" spans="1:65" s="2" customFormat="1" ht="10">
      <c r="A436" s="36"/>
      <c r="B436" s="37"/>
      <c r="C436" s="38"/>
      <c r="D436" s="245" t="s">
        <v>538</v>
      </c>
      <c r="E436" s="38"/>
      <c r="F436" s="246" t="s">
        <v>957</v>
      </c>
      <c r="G436" s="38"/>
      <c r="H436" s="38"/>
      <c r="I436" s="247"/>
      <c r="J436" s="38"/>
      <c r="K436" s="38"/>
      <c r="L436" s="41"/>
      <c r="M436" s="248"/>
      <c r="N436" s="249"/>
      <c r="O436" s="66"/>
      <c r="P436" s="66"/>
      <c r="Q436" s="66"/>
      <c r="R436" s="66"/>
      <c r="S436" s="66"/>
      <c r="T436" s="67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538</v>
      </c>
      <c r="AU436" s="19" t="s">
        <v>81</v>
      </c>
    </row>
    <row r="437" spans="1:65" s="13" customFormat="1" ht="10">
      <c r="B437" s="188"/>
      <c r="C437" s="189"/>
      <c r="D437" s="190" t="s">
        <v>130</v>
      </c>
      <c r="E437" s="191" t="s">
        <v>19</v>
      </c>
      <c r="F437" s="192" t="s">
        <v>958</v>
      </c>
      <c r="G437" s="189"/>
      <c r="H437" s="193">
        <v>24</v>
      </c>
      <c r="I437" s="194"/>
      <c r="J437" s="189"/>
      <c r="K437" s="189"/>
      <c r="L437" s="195"/>
      <c r="M437" s="196"/>
      <c r="N437" s="197"/>
      <c r="O437" s="197"/>
      <c r="P437" s="197"/>
      <c r="Q437" s="197"/>
      <c r="R437" s="197"/>
      <c r="S437" s="197"/>
      <c r="T437" s="198"/>
      <c r="AT437" s="199" t="s">
        <v>130</v>
      </c>
      <c r="AU437" s="199" t="s">
        <v>81</v>
      </c>
      <c r="AV437" s="13" t="s">
        <v>81</v>
      </c>
      <c r="AW437" s="13" t="s">
        <v>132</v>
      </c>
      <c r="AX437" s="13" t="s">
        <v>71</v>
      </c>
      <c r="AY437" s="199" t="s">
        <v>120</v>
      </c>
    </row>
    <row r="438" spans="1:65" s="14" customFormat="1" ht="10">
      <c r="B438" s="200"/>
      <c r="C438" s="201"/>
      <c r="D438" s="190" t="s">
        <v>130</v>
      </c>
      <c r="E438" s="202" t="s">
        <v>19</v>
      </c>
      <c r="F438" s="203" t="s">
        <v>133</v>
      </c>
      <c r="G438" s="201"/>
      <c r="H438" s="204">
        <v>24</v>
      </c>
      <c r="I438" s="205"/>
      <c r="J438" s="201"/>
      <c r="K438" s="201"/>
      <c r="L438" s="206"/>
      <c r="M438" s="207"/>
      <c r="N438" s="208"/>
      <c r="O438" s="208"/>
      <c r="P438" s="208"/>
      <c r="Q438" s="208"/>
      <c r="R438" s="208"/>
      <c r="S438" s="208"/>
      <c r="T438" s="209"/>
      <c r="AT438" s="210" t="s">
        <v>130</v>
      </c>
      <c r="AU438" s="210" t="s">
        <v>81</v>
      </c>
      <c r="AV438" s="14" t="s">
        <v>128</v>
      </c>
      <c r="AW438" s="14" t="s">
        <v>132</v>
      </c>
      <c r="AX438" s="14" t="s">
        <v>79</v>
      </c>
      <c r="AY438" s="210" t="s">
        <v>120</v>
      </c>
    </row>
    <row r="439" spans="1:65" s="2" customFormat="1" ht="16.5" customHeight="1">
      <c r="A439" s="36"/>
      <c r="B439" s="37"/>
      <c r="C439" s="175" t="s">
        <v>959</v>
      </c>
      <c r="D439" s="175" t="s">
        <v>123</v>
      </c>
      <c r="E439" s="176" t="s">
        <v>960</v>
      </c>
      <c r="F439" s="177" t="s">
        <v>961</v>
      </c>
      <c r="G439" s="178" t="s">
        <v>404</v>
      </c>
      <c r="H439" s="179">
        <v>399.00700000000001</v>
      </c>
      <c r="I439" s="180"/>
      <c r="J439" s="181">
        <f>ROUND(I439*H439,2)</f>
        <v>0</v>
      </c>
      <c r="K439" s="177" t="s">
        <v>536</v>
      </c>
      <c r="L439" s="41"/>
      <c r="M439" s="182" t="s">
        <v>19</v>
      </c>
      <c r="N439" s="183" t="s">
        <v>42</v>
      </c>
      <c r="O439" s="66"/>
      <c r="P439" s="184">
        <f>O439*H439</f>
        <v>0</v>
      </c>
      <c r="Q439" s="184">
        <v>0</v>
      </c>
      <c r="R439" s="184">
        <f>Q439*H439</f>
        <v>0</v>
      </c>
      <c r="S439" s="184">
        <v>0.26400000000000001</v>
      </c>
      <c r="T439" s="185">
        <f>S439*H439</f>
        <v>105.33784800000001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186" t="s">
        <v>128</v>
      </c>
      <c r="AT439" s="186" t="s">
        <v>123</v>
      </c>
      <c r="AU439" s="186" t="s">
        <v>81</v>
      </c>
      <c r="AY439" s="19" t="s">
        <v>120</v>
      </c>
      <c r="BE439" s="187">
        <f>IF(N439="základní",J439,0)</f>
        <v>0</v>
      </c>
      <c r="BF439" s="187">
        <f>IF(N439="snížená",J439,0)</f>
        <v>0</v>
      </c>
      <c r="BG439" s="187">
        <f>IF(N439="zákl. přenesená",J439,0)</f>
        <v>0</v>
      </c>
      <c r="BH439" s="187">
        <f>IF(N439="sníž. přenesená",J439,0)</f>
        <v>0</v>
      </c>
      <c r="BI439" s="187">
        <f>IF(N439="nulová",J439,0)</f>
        <v>0</v>
      </c>
      <c r="BJ439" s="19" t="s">
        <v>79</v>
      </c>
      <c r="BK439" s="187">
        <f>ROUND(I439*H439,2)</f>
        <v>0</v>
      </c>
      <c r="BL439" s="19" t="s">
        <v>128</v>
      </c>
      <c r="BM439" s="186" t="s">
        <v>962</v>
      </c>
    </row>
    <row r="440" spans="1:65" s="2" customFormat="1" ht="10">
      <c r="A440" s="36"/>
      <c r="B440" s="37"/>
      <c r="C440" s="38"/>
      <c r="D440" s="245" t="s">
        <v>538</v>
      </c>
      <c r="E440" s="38"/>
      <c r="F440" s="246" t="s">
        <v>963</v>
      </c>
      <c r="G440" s="38"/>
      <c r="H440" s="38"/>
      <c r="I440" s="247"/>
      <c r="J440" s="38"/>
      <c r="K440" s="38"/>
      <c r="L440" s="41"/>
      <c r="M440" s="248"/>
      <c r="N440" s="249"/>
      <c r="O440" s="66"/>
      <c r="P440" s="66"/>
      <c r="Q440" s="66"/>
      <c r="R440" s="66"/>
      <c r="S440" s="66"/>
      <c r="T440" s="67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T440" s="19" t="s">
        <v>538</v>
      </c>
      <c r="AU440" s="19" t="s">
        <v>81</v>
      </c>
    </row>
    <row r="441" spans="1:65" s="15" customFormat="1" ht="10">
      <c r="B441" s="211"/>
      <c r="C441" s="212"/>
      <c r="D441" s="190" t="s">
        <v>130</v>
      </c>
      <c r="E441" s="213" t="s">
        <v>19</v>
      </c>
      <c r="F441" s="214" t="s">
        <v>964</v>
      </c>
      <c r="G441" s="212"/>
      <c r="H441" s="213" t="s">
        <v>19</v>
      </c>
      <c r="I441" s="215"/>
      <c r="J441" s="212"/>
      <c r="K441" s="212"/>
      <c r="L441" s="216"/>
      <c r="M441" s="217"/>
      <c r="N441" s="218"/>
      <c r="O441" s="218"/>
      <c r="P441" s="218"/>
      <c r="Q441" s="218"/>
      <c r="R441" s="218"/>
      <c r="S441" s="218"/>
      <c r="T441" s="219"/>
      <c r="AT441" s="220" t="s">
        <v>130</v>
      </c>
      <c r="AU441" s="220" t="s">
        <v>81</v>
      </c>
      <c r="AV441" s="15" t="s">
        <v>79</v>
      </c>
      <c r="AW441" s="15" t="s">
        <v>132</v>
      </c>
      <c r="AX441" s="15" t="s">
        <v>71</v>
      </c>
      <c r="AY441" s="220" t="s">
        <v>120</v>
      </c>
    </row>
    <row r="442" spans="1:65" s="15" customFormat="1" ht="10">
      <c r="B442" s="211"/>
      <c r="C442" s="212"/>
      <c r="D442" s="190" t="s">
        <v>130</v>
      </c>
      <c r="E442" s="213" t="s">
        <v>19</v>
      </c>
      <c r="F442" s="214" t="s">
        <v>804</v>
      </c>
      <c r="G442" s="212"/>
      <c r="H442" s="213" t="s">
        <v>19</v>
      </c>
      <c r="I442" s="215"/>
      <c r="J442" s="212"/>
      <c r="K442" s="212"/>
      <c r="L442" s="216"/>
      <c r="M442" s="217"/>
      <c r="N442" s="218"/>
      <c r="O442" s="218"/>
      <c r="P442" s="218"/>
      <c r="Q442" s="218"/>
      <c r="R442" s="218"/>
      <c r="S442" s="218"/>
      <c r="T442" s="219"/>
      <c r="AT442" s="220" t="s">
        <v>130</v>
      </c>
      <c r="AU442" s="220" t="s">
        <v>81</v>
      </c>
      <c r="AV442" s="15" t="s">
        <v>79</v>
      </c>
      <c r="AW442" s="15" t="s">
        <v>132</v>
      </c>
      <c r="AX442" s="15" t="s">
        <v>71</v>
      </c>
      <c r="AY442" s="220" t="s">
        <v>120</v>
      </c>
    </row>
    <row r="443" spans="1:65" s="13" customFormat="1" ht="10">
      <c r="B443" s="188"/>
      <c r="C443" s="189"/>
      <c r="D443" s="190" t="s">
        <v>130</v>
      </c>
      <c r="E443" s="191" t="s">
        <v>19</v>
      </c>
      <c r="F443" s="192" t="s">
        <v>805</v>
      </c>
      <c r="G443" s="189"/>
      <c r="H443" s="193">
        <v>15.228499999999999</v>
      </c>
      <c r="I443" s="194"/>
      <c r="J443" s="189"/>
      <c r="K443" s="189"/>
      <c r="L443" s="195"/>
      <c r="M443" s="196"/>
      <c r="N443" s="197"/>
      <c r="O443" s="197"/>
      <c r="P443" s="197"/>
      <c r="Q443" s="197"/>
      <c r="R443" s="197"/>
      <c r="S443" s="197"/>
      <c r="T443" s="198"/>
      <c r="AT443" s="199" t="s">
        <v>130</v>
      </c>
      <c r="AU443" s="199" t="s">
        <v>81</v>
      </c>
      <c r="AV443" s="13" t="s">
        <v>81</v>
      </c>
      <c r="AW443" s="13" t="s">
        <v>132</v>
      </c>
      <c r="AX443" s="13" t="s">
        <v>71</v>
      </c>
      <c r="AY443" s="199" t="s">
        <v>120</v>
      </c>
    </row>
    <row r="444" spans="1:65" s="15" customFormat="1" ht="10">
      <c r="B444" s="211"/>
      <c r="C444" s="212"/>
      <c r="D444" s="190" t="s">
        <v>130</v>
      </c>
      <c r="E444" s="213" t="s">
        <v>19</v>
      </c>
      <c r="F444" s="214" t="s">
        <v>806</v>
      </c>
      <c r="G444" s="212"/>
      <c r="H444" s="213" t="s">
        <v>19</v>
      </c>
      <c r="I444" s="215"/>
      <c r="J444" s="212"/>
      <c r="K444" s="212"/>
      <c r="L444" s="216"/>
      <c r="M444" s="217"/>
      <c r="N444" s="218"/>
      <c r="O444" s="218"/>
      <c r="P444" s="218"/>
      <c r="Q444" s="218"/>
      <c r="R444" s="218"/>
      <c r="S444" s="218"/>
      <c r="T444" s="219"/>
      <c r="AT444" s="220" t="s">
        <v>130</v>
      </c>
      <c r="AU444" s="220" t="s">
        <v>81</v>
      </c>
      <c r="AV444" s="15" t="s">
        <v>79</v>
      </c>
      <c r="AW444" s="15" t="s">
        <v>132</v>
      </c>
      <c r="AX444" s="15" t="s">
        <v>71</v>
      </c>
      <c r="AY444" s="220" t="s">
        <v>120</v>
      </c>
    </row>
    <row r="445" spans="1:65" s="13" customFormat="1" ht="10">
      <c r="B445" s="188"/>
      <c r="C445" s="189"/>
      <c r="D445" s="190" t="s">
        <v>130</v>
      </c>
      <c r="E445" s="191" t="s">
        <v>19</v>
      </c>
      <c r="F445" s="192" t="s">
        <v>807</v>
      </c>
      <c r="G445" s="189"/>
      <c r="H445" s="193">
        <v>15.228499999999999</v>
      </c>
      <c r="I445" s="194"/>
      <c r="J445" s="189"/>
      <c r="K445" s="189"/>
      <c r="L445" s="195"/>
      <c r="M445" s="196"/>
      <c r="N445" s="197"/>
      <c r="O445" s="197"/>
      <c r="P445" s="197"/>
      <c r="Q445" s="197"/>
      <c r="R445" s="197"/>
      <c r="S445" s="197"/>
      <c r="T445" s="198"/>
      <c r="AT445" s="199" t="s">
        <v>130</v>
      </c>
      <c r="AU445" s="199" t="s">
        <v>81</v>
      </c>
      <c r="AV445" s="13" t="s">
        <v>81</v>
      </c>
      <c r="AW445" s="13" t="s">
        <v>132</v>
      </c>
      <c r="AX445" s="13" t="s">
        <v>71</v>
      </c>
      <c r="AY445" s="199" t="s">
        <v>120</v>
      </c>
    </row>
    <row r="446" spans="1:65" s="13" customFormat="1" ht="10">
      <c r="B446" s="188"/>
      <c r="C446" s="189"/>
      <c r="D446" s="190" t="s">
        <v>130</v>
      </c>
      <c r="E446" s="191" t="s">
        <v>19</v>
      </c>
      <c r="F446" s="192" t="s">
        <v>808</v>
      </c>
      <c r="G446" s="189"/>
      <c r="H446" s="193">
        <v>210.6</v>
      </c>
      <c r="I446" s="194"/>
      <c r="J446" s="189"/>
      <c r="K446" s="189"/>
      <c r="L446" s="195"/>
      <c r="M446" s="196"/>
      <c r="N446" s="197"/>
      <c r="O446" s="197"/>
      <c r="P446" s="197"/>
      <c r="Q446" s="197"/>
      <c r="R446" s="197"/>
      <c r="S446" s="197"/>
      <c r="T446" s="198"/>
      <c r="AT446" s="199" t="s">
        <v>130</v>
      </c>
      <c r="AU446" s="199" t="s">
        <v>81</v>
      </c>
      <c r="AV446" s="13" t="s">
        <v>81</v>
      </c>
      <c r="AW446" s="13" t="s">
        <v>132</v>
      </c>
      <c r="AX446" s="13" t="s">
        <v>71</v>
      </c>
      <c r="AY446" s="199" t="s">
        <v>120</v>
      </c>
    </row>
    <row r="447" spans="1:65" s="13" customFormat="1" ht="10">
      <c r="B447" s="188"/>
      <c r="C447" s="189"/>
      <c r="D447" s="190" t="s">
        <v>130</v>
      </c>
      <c r="E447" s="191" t="s">
        <v>19</v>
      </c>
      <c r="F447" s="192" t="s">
        <v>809</v>
      </c>
      <c r="G447" s="189"/>
      <c r="H447" s="193">
        <v>157.94999999999999</v>
      </c>
      <c r="I447" s="194"/>
      <c r="J447" s="189"/>
      <c r="K447" s="189"/>
      <c r="L447" s="195"/>
      <c r="M447" s="196"/>
      <c r="N447" s="197"/>
      <c r="O447" s="197"/>
      <c r="P447" s="197"/>
      <c r="Q447" s="197"/>
      <c r="R447" s="197"/>
      <c r="S447" s="197"/>
      <c r="T447" s="198"/>
      <c r="AT447" s="199" t="s">
        <v>130</v>
      </c>
      <c r="AU447" s="199" t="s">
        <v>81</v>
      </c>
      <c r="AV447" s="13" t="s">
        <v>81</v>
      </c>
      <c r="AW447" s="13" t="s">
        <v>132</v>
      </c>
      <c r="AX447" s="13" t="s">
        <v>71</v>
      </c>
      <c r="AY447" s="199" t="s">
        <v>120</v>
      </c>
    </row>
    <row r="448" spans="1:65" s="14" customFormat="1" ht="10">
      <c r="B448" s="200"/>
      <c r="C448" s="201"/>
      <c r="D448" s="190" t="s">
        <v>130</v>
      </c>
      <c r="E448" s="202" t="s">
        <v>19</v>
      </c>
      <c r="F448" s="203" t="s">
        <v>133</v>
      </c>
      <c r="G448" s="201"/>
      <c r="H448" s="204">
        <v>399.00699999999995</v>
      </c>
      <c r="I448" s="205"/>
      <c r="J448" s="201"/>
      <c r="K448" s="201"/>
      <c r="L448" s="206"/>
      <c r="M448" s="207"/>
      <c r="N448" s="208"/>
      <c r="O448" s="208"/>
      <c r="P448" s="208"/>
      <c r="Q448" s="208"/>
      <c r="R448" s="208"/>
      <c r="S448" s="208"/>
      <c r="T448" s="209"/>
      <c r="AT448" s="210" t="s">
        <v>130</v>
      </c>
      <c r="AU448" s="210" t="s">
        <v>81</v>
      </c>
      <c r="AV448" s="14" t="s">
        <v>128</v>
      </c>
      <c r="AW448" s="14" t="s">
        <v>132</v>
      </c>
      <c r="AX448" s="14" t="s">
        <v>79</v>
      </c>
      <c r="AY448" s="210" t="s">
        <v>120</v>
      </c>
    </row>
    <row r="449" spans="1:65" s="2" customFormat="1" ht="21.75" customHeight="1">
      <c r="A449" s="36"/>
      <c r="B449" s="37"/>
      <c r="C449" s="175" t="s">
        <v>965</v>
      </c>
      <c r="D449" s="175" t="s">
        <v>123</v>
      </c>
      <c r="E449" s="176" t="s">
        <v>966</v>
      </c>
      <c r="F449" s="177" t="s">
        <v>967</v>
      </c>
      <c r="G449" s="178" t="s">
        <v>404</v>
      </c>
      <c r="H449" s="179">
        <v>239.71100000000001</v>
      </c>
      <c r="I449" s="180"/>
      <c r="J449" s="181">
        <f>ROUND(I449*H449,2)</f>
        <v>0</v>
      </c>
      <c r="K449" s="177" t="s">
        <v>536</v>
      </c>
      <c r="L449" s="41"/>
      <c r="M449" s="182" t="s">
        <v>19</v>
      </c>
      <c r="N449" s="183" t="s">
        <v>42</v>
      </c>
      <c r="O449" s="66"/>
      <c r="P449" s="184">
        <f>O449*H449</f>
        <v>0</v>
      </c>
      <c r="Q449" s="184">
        <v>3.8850000000000003E-2</v>
      </c>
      <c r="R449" s="184">
        <f>Q449*H449</f>
        <v>9.3127723500000013</v>
      </c>
      <c r="S449" s="184">
        <v>0</v>
      </c>
      <c r="T449" s="185">
        <f>S449*H449</f>
        <v>0</v>
      </c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R449" s="186" t="s">
        <v>128</v>
      </c>
      <c r="AT449" s="186" t="s">
        <v>123</v>
      </c>
      <c r="AU449" s="186" t="s">
        <v>81</v>
      </c>
      <c r="AY449" s="19" t="s">
        <v>120</v>
      </c>
      <c r="BE449" s="187">
        <f>IF(N449="základní",J449,0)</f>
        <v>0</v>
      </c>
      <c r="BF449" s="187">
        <f>IF(N449="snížená",J449,0)</f>
        <v>0</v>
      </c>
      <c r="BG449" s="187">
        <f>IF(N449="zákl. přenesená",J449,0)</f>
        <v>0</v>
      </c>
      <c r="BH449" s="187">
        <f>IF(N449="sníž. přenesená",J449,0)</f>
        <v>0</v>
      </c>
      <c r="BI449" s="187">
        <f>IF(N449="nulová",J449,0)</f>
        <v>0</v>
      </c>
      <c r="BJ449" s="19" t="s">
        <v>79</v>
      </c>
      <c r="BK449" s="187">
        <f>ROUND(I449*H449,2)</f>
        <v>0</v>
      </c>
      <c r="BL449" s="19" t="s">
        <v>128</v>
      </c>
      <c r="BM449" s="186" t="s">
        <v>968</v>
      </c>
    </row>
    <row r="450" spans="1:65" s="2" customFormat="1" ht="10">
      <c r="A450" s="36"/>
      <c r="B450" s="37"/>
      <c r="C450" s="38"/>
      <c r="D450" s="245" t="s">
        <v>538</v>
      </c>
      <c r="E450" s="38"/>
      <c r="F450" s="246" t="s">
        <v>969</v>
      </c>
      <c r="G450" s="38"/>
      <c r="H450" s="38"/>
      <c r="I450" s="247"/>
      <c r="J450" s="38"/>
      <c r="K450" s="38"/>
      <c r="L450" s="41"/>
      <c r="M450" s="248"/>
      <c r="N450" s="249"/>
      <c r="O450" s="66"/>
      <c r="P450" s="66"/>
      <c r="Q450" s="66"/>
      <c r="R450" s="66"/>
      <c r="S450" s="66"/>
      <c r="T450" s="67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T450" s="19" t="s">
        <v>538</v>
      </c>
      <c r="AU450" s="19" t="s">
        <v>81</v>
      </c>
    </row>
    <row r="451" spans="1:65" s="13" customFormat="1" ht="10">
      <c r="B451" s="188"/>
      <c r="C451" s="189"/>
      <c r="D451" s="190" t="s">
        <v>130</v>
      </c>
      <c r="E451" s="191" t="s">
        <v>19</v>
      </c>
      <c r="F451" s="192" t="s">
        <v>970</v>
      </c>
      <c r="G451" s="189"/>
      <c r="H451" s="193">
        <v>28.66752</v>
      </c>
      <c r="I451" s="194"/>
      <c r="J451" s="189"/>
      <c r="K451" s="189"/>
      <c r="L451" s="195"/>
      <c r="M451" s="196"/>
      <c r="N451" s="197"/>
      <c r="O451" s="197"/>
      <c r="P451" s="197"/>
      <c r="Q451" s="197"/>
      <c r="R451" s="197"/>
      <c r="S451" s="197"/>
      <c r="T451" s="198"/>
      <c r="AT451" s="199" t="s">
        <v>130</v>
      </c>
      <c r="AU451" s="199" t="s">
        <v>81</v>
      </c>
      <c r="AV451" s="13" t="s">
        <v>81</v>
      </c>
      <c r="AW451" s="13" t="s">
        <v>132</v>
      </c>
      <c r="AX451" s="13" t="s">
        <v>71</v>
      </c>
      <c r="AY451" s="199" t="s">
        <v>120</v>
      </c>
    </row>
    <row r="452" spans="1:65" s="13" customFormat="1" ht="10">
      <c r="B452" s="188"/>
      <c r="C452" s="189"/>
      <c r="D452" s="190" t="s">
        <v>130</v>
      </c>
      <c r="E452" s="191" t="s">
        <v>19</v>
      </c>
      <c r="F452" s="192" t="s">
        <v>971</v>
      </c>
      <c r="G452" s="189"/>
      <c r="H452" s="193">
        <v>211.04352</v>
      </c>
      <c r="I452" s="194"/>
      <c r="J452" s="189"/>
      <c r="K452" s="189"/>
      <c r="L452" s="195"/>
      <c r="M452" s="196"/>
      <c r="N452" s="197"/>
      <c r="O452" s="197"/>
      <c r="P452" s="197"/>
      <c r="Q452" s="197"/>
      <c r="R452" s="197"/>
      <c r="S452" s="197"/>
      <c r="T452" s="198"/>
      <c r="AT452" s="199" t="s">
        <v>130</v>
      </c>
      <c r="AU452" s="199" t="s">
        <v>81</v>
      </c>
      <c r="AV452" s="13" t="s">
        <v>81</v>
      </c>
      <c r="AW452" s="13" t="s">
        <v>132</v>
      </c>
      <c r="AX452" s="13" t="s">
        <v>71</v>
      </c>
      <c r="AY452" s="199" t="s">
        <v>120</v>
      </c>
    </row>
    <row r="453" spans="1:65" s="14" customFormat="1" ht="10">
      <c r="B453" s="200"/>
      <c r="C453" s="201"/>
      <c r="D453" s="190" t="s">
        <v>130</v>
      </c>
      <c r="E453" s="202" t="s">
        <v>19</v>
      </c>
      <c r="F453" s="203" t="s">
        <v>133</v>
      </c>
      <c r="G453" s="201"/>
      <c r="H453" s="204">
        <v>239.71104</v>
      </c>
      <c r="I453" s="205"/>
      <c r="J453" s="201"/>
      <c r="K453" s="201"/>
      <c r="L453" s="206"/>
      <c r="M453" s="207"/>
      <c r="N453" s="208"/>
      <c r="O453" s="208"/>
      <c r="P453" s="208"/>
      <c r="Q453" s="208"/>
      <c r="R453" s="208"/>
      <c r="S453" s="208"/>
      <c r="T453" s="209"/>
      <c r="AT453" s="210" t="s">
        <v>130</v>
      </c>
      <c r="AU453" s="210" t="s">
        <v>81</v>
      </c>
      <c r="AV453" s="14" t="s">
        <v>128</v>
      </c>
      <c r="AW453" s="14" t="s">
        <v>132</v>
      </c>
      <c r="AX453" s="14" t="s">
        <v>79</v>
      </c>
      <c r="AY453" s="210" t="s">
        <v>120</v>
      </c>
    </row>
    <row r="454" spans="1:65" s="2" customFormat="1" ht="21.75" customHeight="1">
      <c r="A454" s="36"/>
      <c r="B454" s="37"/>
      <c r="C454" s="175" t="s">
        <v>972</v>
      </c>
      <c r="D454" s="175" t="s">
        <v>123</v>
      </c>
      <c r="E454" s="176" t="s">
        <v>973</v>
      </c>
      <c r="F454" s="177" t="s">
        <v>974</v>
      </c>
      <c r="G454" s="178" t="s">
        <v>404</v>
      </c>
      <c r="H454" s="179">
        <v>57.539000000000001</v>
      </c>
      <c r="I454" s="180"/>
      <c r="J454" s="181">
        <f>ROUND(I454*H454,2)</f>
        <v>0</v>
      </c>
      <c r="K454" s="177" t="s">
        <v>536</v>
      </c>
      <c r="L454" s="41"/>
      <c r="M454" s="182" t="s">
        <v>19</v>
      </c>
      <c r="N454" s="183" t="s">
        <v>42</v>
      </c>
      <c r="O454" s="66"/>
      <c r="P454" s="184">
        <f>O454*H454</f>
        <v>0</v>
      </c>
      <c r="Q454" s="184">
        <v>0.10007000000000001</v>
      </c>
      <c r="R454" s="184">
        <f>Q454*H454</f>
        <v>5.7579277300000005</v>
      </c>
      <c r="S454" s="184">
        <v>0</v>
      </c>
      <c r="T454" s="185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186" t="s">
        <v>128</v>
      </c>
      <c r="AT454" s="186" t="s">
        <v>123</v>
      </c>
      <c r="AU454" s="186" t="s">
        <v>81</v>
      </c>
      <c r="AY454" s="19" t="s">
        <v>120</v>
      </c>
      <c r="BE454" s="187">
        <f>IF(N454="základní",J454,0)</f>
        <v>0</v>
      </c>
      <c r="BF454" s="187">
        <f>IF(N454="snížená",J454,0)</f>
        <v>0</v>
      </c>
      <c r="BG454" s="187">
        <f>IF(N454="zákl. přenesená",J454,0)</f>
        <v>0</v>
      </c>
      <c r="BH454" s="187">
        <f>IF(N454="sníž. přenesená",J454,0)</f>
        <v>0</v>
      </c>
      <c r="BI454" s="187">
        <f>IF(N454="nulová",J454,0)</f>
        <v>0</v>
      </c>
      <c r="BJ454" s="19" t="s">
        <v>79</v>
      </c>
      <c r="BK454" s="187">
        <f>ROUND(I454*H454,2)</f>
        <v>0</v>
      </c>
      <c r="BL454" s="19" t="s">
        <v>128</v>
      </c>
      <c r="BM454" s="186" t="s">
        <v>975</v>
      </c>
    </row>
    <row r="455" spans="1:65" s="2" customFormat="1" ht="10">
      <c r="A455" s="36"/>
      <c r="B455" s="37"/>
      <c r="C455" s="38"/>
      <c r="D455" s="245" t="s">
        <v>538</v>
      </c>
      <c r="E455" s="38"/>
      <c r="F455" s="246" t="s">
        <v>976</v>
      </c>
      <c r="G455" s="38"/>
      <c r="H455" s="38"/>
      <c r="I455" s="247"/>
      <c r="J455" s="38"/>
      <c r="K455" s="38"/>
      <c r="L455" s="41"/>
      <c r="M455" s="248"/>
      <c r="N455" s="249"/>
      <c r="O455" s="66"/>
      <c r="P455" s="66"/>
      <c r="Q455" s="66"/>
      <c r="R455" s="66"/>
      <c r="S455" s="66"/>
      <c r="T455" s="67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T455" s="19" t="s">
        <v>538</v>
      </c>
      <c r="AU455" s="19" t="s">
        <v>81</v>
      </c>
    </row>
    <row r="456" spans="1:65" s="13" customFormat="1" ht="10">
      <c r="B456" s="188"/>
      <c r="C456" s="189"/>
      <c r="D456" s="190" t="s">
        <v>130</v>
      </c>
      <c r="E456" s="191" t="s">
        <v>19</v>
      </c>
      <c r="F456" s="192" t="s">
        <v>977</v>
      </c>
      <c r="G456" s="189"/>
      <c r="H456" s="193">
        <v>4.7779199999999999</v>
      </c>
      <c r="I456" s="194"/>
      <c r="J456" s="189"/>
      <c r="K456" s="189"/>
      <c r="L456" s="195"/>
      <c r="M456" s="196"/>
      <c r="N456" s="197"/>
      <c r="O456" s="197"/>
      <c r="P456" s="197"/>
      <c r="Q456" s="197"/>
      <c r="R456" s="197"/>
      <c r="S456" s="197"/>
      <c r="T456" s="198"/>
      <c r="AT456" s="199" t="s">
        <v>130</v>
      </c>
      <c r="AU456" s="199" t="s">
        <v>81</v>
      </c>
      <c r="AV456" s="13" t="s">
        <v>81</v>
      </c>
      <c r="AW456" s="13" t="s">
        <v>132</v>
      </c>
      <c r="AX456" s="13" t="s">
        <v>71</v>
      </c>
      <c r="AY456" s="199" t="s">
        <v>120</v>
      </c>
    </row>
    <row r="457" spans="1:65" s="13" customFormat="1" ht="10">
      <c r="B457" s="188"/>
      <c r="C457" s="189"/>
      <c r="D457" s="190" t="s">
        <v>130</v>
      </c>
      <c r="E457" s="191" t="s">
        <v>19</v>
      </c>
      <c r="F457" s="192" t="s">
        <v>978</v>
      </c>
      <c r="G457" s="189"/>
      <c r="H457" s="193">
        <v>52.76088</v>
      </c>
      <c r="I457" s="194"/>
      <c r="J457" s="189"/>
      <c r="K457" s="189"/>
      <c r="L457" s="195"/>
      <c r="M457" s="196"/>
      <c r="N457" s="197"/>
      <c r="O457" s="197"/>
      <c r="P457" s="197"/>
      <c r="Q457" s="197"/>
      <c r="R457" s="197"/>
      <c r="S457" s="197"/>
      <c r="T457" s="198"/>
      <c r="AT457" s="199" t="s">
        <v>130</v>
      </c>
      <c r="AU457" s="199" t="s">
        <v>81</v>
      </c>
      <c r="AV457" s="13" t="s">
        <v>81</v>
      </c>
      <c r="AW457" s="13" t="s">
        <v>132</v>
      </c>
      <c r="AX457" s="13" t="s">
        <v>71</v>
      </c>
      <c r="AY457" s="199" t="s">
        <v>120</v>
      </c>
    </row>
    <row r="458" spans="1:65" s="14" customFormat="1" ht="10">
      <c r="B458" s="200"/>
      <c r="C458" s="201"/>
      <c r="D458" s="190" t="s">
        <v>130</v>
      </c>
      <c r="E458" s="202" t="s">
        <v>19</v>
      </c>
      <c r="F458" s="203" t="s">
        <v>133</v>
      </c>
      <c r="G458" s="201"/>
      <c r="H458" s="204">
        <v>57.538800000000002</v>
      </c>
      <c r="I458" s="205"/>
      <c r="J458" s="201"/>
      <c r="K458" s="201"/>
      <c r="L458" s="206"/>
      <c r="M458" s="207"/>
      <c r="N458" s="208"/>
      <c r="O458" s="208"/>
      <c r="P458" s="208"/>
      <c r="Q458" s="208"/>
      <c r="R458" s="208"/>
      <c r="S458" s="208"/>
      <c r="T458" s="209"/>
      <c r="AT458" s="210" t="s">
        <v>130</v>
      </c>
      <c r="AU458" s="210" t="s">
        <v>81</v>
      </c>
      <c r="AV458" s="14" t="s">
        <v>128</v>
      </c>
      <c r="AW458" s="14" t="s">
        <v>132</v>
      </c>
      <c r="AX458" s="14" t="s">
        <v>79</v>
      </c>
      <c r="AY458" s="210" t="s">
        <v>120</v>
      </c>
    </row>
    <row r="459" spans="1:65" s="2" customFormat="1" ht="24.15" customHeight="1">
      <c r="A459" s="36"/>
      <c r="B459" s="37"/>
      <c r="C459" s="175" t="s">
        <v>979</v>
      </c>
      <c r="D459" s="175" t="s">
        <v>123</v>
      </c>
      <c r="E459" s="176" t="s">
        <v>980</v>
      </c>
      <c r="F459" s="177" t="s">
        <v>981</v>
      </c>
      <c r="G459" s="178" t="s">
        <v>404</v>
      </c>
      <c r="H459" s="179">
        <v>310.95499999999998</v>
      </c>
      <c r="I459" s="180"/>
      <c r="J459" s="181">
        <f>ROUND(I459*H459,2)</f>
        <v>0</v>
      </c>
      <c r="K459" s="177" t="s">
        <v>536</v>
      </c>
      <c r="L459" s="41"/>
      <c r="M459" s="182" t="s">
        <v>19</v>
      </c>
      <c r="N459" s="183" t="s">
        <v>42</v>
      </c>
      <c r="O459" s="66"/>
      <c r="P459" s="184">
        <f>O459*H459</f>
        <v>0</v>
      </c>
      <c r="Q459" s="184">
        <v>4.2200000000000001E-2</v>
      </c>
      <c r="R459" s="184">
        <f>Q459*H459</f>
        <v>13.122301</v>
      </c>
      <c r="S459" s="184">
        <v>0</v>
      </c>
      <c r="T459" s="185">
        <f>S459*H459</f>
        <v>0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186" t="s">
        <v>128</v>
      </c>
      <c r="AT459" s="186" t="s">
        <v>123</v>
      </c>
      <c r="AU459" s="186" t="s">
        <v>81</v>
      </c>
      <c r="AY459" s="19" t="s">
        <v>120</v>
      </c>
      <c r="BE459" s="187">
        <f>IF(N459="základní",J459,0)</f>
        <v>0</v>
      </c>
      <c r="BF459" s="187">
        <f>IF(N459="snížená",J459,0)</f>
        <v>0</v>
      </c>
      <c r="BG459" s="187">
        <f>IF(N459="zákl. přenesená",J459,0)</f>
        <v>0</v>
      </c>
      <c r="BH459" s="187">
        <f>IF(N459="sníž. přenesená",J459,0)</f>
        <v>0</v>
      </c>
      <c r="BI459" s="187">
        <f>IF(N459="nulová",J459,0)</f>
        <v>0</v>
      </c>
      <c r="BJ459" s="19" t="s">
        <v>79</v>
      </c>
      <c r="BK459" s="187">
        <f>ROUND(I459*H459,2)</f>
        <v>0</v>
      </c>
      <c r="BL459" s="19" t="s">
        <v>128</v>
      </c>
      <c r="BM459" s="186" t="s">
        <v>982</v>
      </c>
    </row>
    <row r="460" spans="1:65" s="2" customFormat="1" ht="10">
      <c r="A460" s="36"/>
      <c r="B460" s="37"/>
      <c r="C460" s="38"/>
      <c r="D460" s="245" t="s">
        <v>538</v>
      </c>
      <c r="E460" s="38"/>
      <c r="F460" s="246" t="s">
        <v>983</v>
      </c>
      <c r="G460" s="38"/>
      <c r="H460" s="38"/>
      <c r="I460" s="247"/>
      <c r="J460" s="38"/>
      <c r="K460" s="38"/>
      <c r="L460" s="41"/>
      <c r="M460" s="248"/>
      <c r="N460" s="249"/>
      <c r="O460" s="66"/>
      <c r="P460" s="66"/>
      <c r="Q460" s="66"/>
      <c r="R460" s="66"/>
      <c r="S460" s="66"/>
      <c r="T460" s="67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T460" s="19" t="s">
        <v>538</v>
      </c>
      <c r="AU460" s="19" t="s">
        <v>81</v>
      </c>
    </row>
    <row r="461" spans="1:65" s="13" customFormat="1" ht="10">
      <c r="B461" s="188"/>
      <c r="C461" s="189"/>
      <c r="D461" s="190" t="s">
        <v>130</v>
      </c>
      <c r="E461" s="191" t="s">
        <v>19</v>
      </c>
      <c r="F461" s="192" t="s">
        <v>984</v>
      </c>
      <c r="G461" s="189"/>
      <c r="H461" s="193">
        <v>534.68650000000002</v>
      </c>
      <c r="I461" s="194"/>
      <c r="J461" s="189"/>
      <c r="K461" s="189"/>
      <c r="L461" s="195"/>
      <c r="M461" s="196"/>
      <c r="N461" s="197"/>
      <c r="O461" s="197"/>
      <c r="P461" s="197"/>
      <c r="Q461" s="197"/>
      <c r="R461" s="197"/>
      <c r="S461" s="197"/>
      <c r="T461" s="198"/>
      <c r="AT461" s="199" t="s">
        <v>130</v>
      </c>
      <c r="AU461" s="199" t="s">
        <v>81</v>
      </c>
      <c r="AV461" s="13" t="s">
        <v>81</v>
      </c>
      <c r="AW461" s="13" t="s">
        <v>132</v>
      </c>
      <c r="AX461" s="13" t="s">
        <v>71</v>
      </c>
      <c r="AY461" s="199" t="s">
        <v>120</v>
      </c>
    </row>
    <row r="462" spans="1:65" s="13" customFormat="1" ht="10">
      <c r="B462" s="188"/>
      <c r="C462" s="189"/>
      <c r="D462" s="190" t="s">
        <v>130</v>
      </c>
      <c r="E462" s="191" t="s">
        <v>19</v>
      </c>
      <c r="F462" s="192" t="s">
        <v>985</v>
      </c>
      <c r="G462" s="189"/>
      <c r="H462" s="193">
        <v>501.82799999999997</v>
      </c>
      <c r="I462" s="194"/>
      <c r="J462" s="189"/>
      <c r="K462" s="189"/>
      <c r="L462" s="195"/>
      <c r="M462" s="196"/>
      <c r="N462" s="197"/>
      <c r="O462" s="197"/>
      <c r="P462" s="197"/>
      <c r="Q462" s="197"/>
      <c r="R462" s="197"/>
      <c r="S462" s="197"/>
      <c r="T462" s="198"/>
      <c r="AT462" s="199" t="s">
        <v>130</v>
      </c>
      <c r="AU462" s="199" t="s">
        <v>81</v>
      </c>
      <c r="AV462" s="13" t="s">
        <v>81</v>
      </c>
      <c r="AW462" s="13" t="s">
        <v>132</v>
      </c>
      <c r="AX462" s="13" t="s">
        <v>71</v>
      </c>
      <c r="AY462" s="199" t="s">
        <v>120</v>
      </c>
    </row>
    <row r="463" spans="1:65" s="16" customFormat="1" ht="10">
      <c r="B463" s="221"/>
      <c r="C463" s="222"/>
      <c r="D463" s="190" t="s">
        <v>130</v>
      </c>
      <c r="E463" s="223" t="s">
        <v>19</v>
      </c>
      <c r="F463" s="224" t="s">
        <v>165</v>
      </c>
      <c r="G463" s="222"/>
      <c r="H463" s="225">
        <v>1036.5145</v>
      </c>
      <c r="I463" s="226"/>
      <c r="J463" s="222"/>
      <c r="K463" s="222"/>
      <c r="L463" s="227"/>
      <c r="M463" s="228"/>
      <c r="N463" s="229"/>
      <c r="O463" s="229"/>
      <c r="P463" s="229"/>
      <c r="Q463" s="229"/>
      <c r="R463" s="229"/>
      <c r="S463" s="229"/>
      <c r="T463" s="230"/>
      <c r="AT463" s="231" t="s">
        <v>130</v>
      </c>
      <c r="AU463" s="231" t="s">
        <v>81</v>
      </c>
      <c r="AV463" s="16" t="s">
        <v>151</v>
      </c>
      <c r="AW463" s="16" t="s">
        <v>132</v>
      </c>
      <c r="AX463" s="16" t="s">
        <v>71</v>
      </c>
      <c r="AY463" s="231" t="s">
        <v>120</v>
      </c>
    </row>
    <row r="464" spans="1:65" s="13" customFormat="1" ht="10">
      <c r="B464" s="188"/>
      <c r="C464" s="189"/>
      <c r="D464" s="190" t="s">
        <v>130</v>
      </c>
      <c r="E464" s="191" t="s">
        <v>19</v>
      </c>
      <c r="F464" s="192" t="s">
        <v>986</v>
      </c>
      <c r="G464" s="189"/>
      <c r="H464" s="193">
        <v>310.9545</v>
      </c>
      <c r="I464" s="194"/>
      <c r="J464" s="189"/>
      <c r="K464" s="189"/>
      <c r="L464" s="195"/>
      <c r="M464" s="196"/>
      <c r="N464" s="197"/>
      <c r="O464" s="197"/>
      <c r="P464" s="197"/>
      <c r="Q464" s="197"/>
      <c r="R464" s="197"/>
      <c r="S464" s="197"/>
      <c r="T464" s="198"/>
      <c r="AT464" s="199" t="s">
        <v>130</v>
      </c>
      <c r="AU464" s="199" t="s">
        <v>81</v>
      </c>
      <c r="AV464" s="13" t="s">
        <v>81</v>
      </c>
      <c r="AW464" s="13" t="s">
        <v>132</v>
      </c>
      <c r="AX464" s="13" t="s">
        <v>79</v>
      </c>
      <c r="AY464" s="199" t="s">
        <v>120</v>
      </c>
    </row>
    <row r="465" spans="1:65" s="2" customFormat="1" ht="16.5" customHeight="1">
      <c r="A465" s="36"/>
      <c r="B465" s="37"/>
      <c r="C465" s="175" t="s">
        <v>987</v>
      </c>
      <c r="D465" s="175" t="s">
        <v>123</v>
      </c>
      <c r="E465" s="176" t="s">
        <v>988</v>
      </c>
      <c r="F465" s="177" t="s">
        <v>989</v>
      </c>
      <c r="G465" s="178" t="s">
        <v>404</v>
      </c>
      <c r="H465" s="179">
        <v>1348.098</v>
      </c>
      <c r="I465" s="180"/>
      <c r="J465" s="181">
        <f>ROUND(I465*H465,2)</f>
        <v>0</v>
      </c>
      <c r="K465" s="177" t="s">
        <v>536</v>
      </c>
      <c r="L465" s="41"/>
      <c r="M465" s="182" t="s">
        <v>19</v>
      </c>
      <c r="N465" s="183" t="s">
        <v>42</v>
      </c>
      <c r="O465" s="66"/>
      <c r="P465" s="184">
        <f>O465*H465</f>
        <v>0</v>
      </c>
      <c r="Q465" s="184">
        <v>3.9699999999999996E-3</v>
      </c>
      <c r="R465" s="184">
        <f>Q465*H465</f>
        <v>5.351949059999999</v>
      </c>
      <c r="S465" s="184">
        <v>0</v>
      </c>
      <c r="T465" s="185">
        <f>S465*H465</f>
        <v>0</v>
      </c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R465" s="186" t="s">
        <v>128</v>
      </c>
      <c r="AT465" s="186" t="s">
        <v>123</v>
      </c>
      <c r="AU465" s="186" t="s">
        <v>81</v>
      </c>
      <c r="AY465" s="19" t="s">
        <v>120</v>
      </c>
      <c r="BE465" s="187">
        <f>IF(N465="základní",J465,0)</f>
        <v>0</v>
      </c>
      <c r="BF465" s="187">
        <f>IF(N465="snížená",J465,0)</f>
        <v>0</v>
      </c>
      <c r="BG465" s="187">
        <f>IF(N465="zákl. přenesená",J465,0)</f>
        <v>0</v>
      </c>
      <c r="BH465" s="187">
        <f>IF(N465="sníž. přenesená",J465,0)</f>
        <v>0</v>
      </c>
      <c r="BI465" s="187">
        <f>IF(N465="nulová",J465,0)</f>
        <v>0</v>
      </c>
      <c r="BJ465" s="19" t="s">
        <v>79</v>
      </c>
      <c r="BK465" s="187">
        <f>ROUND(I465*H465,2)</f>
        <v>0</v>
      </c>
      <c r="BL465" s="19" t="s">
        <v>128</v>
      </c>
      <c r="BM465" s="186" t="s">
        <v>990</v>
      </c>
    </row>
    <row r="466" spans="1:65" s="2" customFormat="1" ht="10">
      <c r="A466" s="36"/>
      <c r="B466" s="37"/>
      <c r="C466" s="38"/>
      <c r="D466" s="245" t="s">
        <v>538</v>
      </c>
      <c r="E466" s="38"/>
      <c r="F466" s="246" t="s">
        <v>991</v>
      </c>
      <c r="G466" s="38"/>
      <c r="H466" s="38"/>
      <c r="I466" s="247"/>
      <c r="J466" s="38"/>
      <c r="K466" s="38"/>
      <c r="L466" s="41"/>
      <c r="M466" s="248"/>
      <c r="N466" s="249"/>
      <c r="O466" s="66"/>
      <c r="P466" s="66"/>
      <c r="Q466" s="66"/>
      <c r="R466" s="66"/>
      <c r="S466" s="66"/>
      <c r="T466" s="67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T466" s="19" t="s">
        <v>538</v>
      </c>
      <c r="AU466" s="19" t="s">
        <v>81</v>
      </c>
    </row>
    <row r="467" spans="1:65" s="13" customFormat="1" ht="10">
      <c r="B467" s="188"/>
      <c r="C467" s="189"/>
      <c r="D467" s="190" t="s">
        <v>130</v>
      </c>
      <c r="E467" s="191" t="s">
        <v>19</v>
      </c>
      <c r="F467" s="192" t="s">
        <v>984</v>
      </c>
      <c r="G467" s="189"/>
      <c r="H467" s="193">
        <v>534.68650000000002</v>
      </c>
      <c r="I467" s="194"/>
      <c r="J467" s="189"/>
      <c r="K467" s="189"/>
      <c r="L467" s="195"/>
      <c r="M467" s="196"/>
      <c r="N467" s="197"/>
      <c r="O467" s="197"/>
      <c r="P467" s="197"/>
      <c r="Q467" s="197"/>
      <c r="R467" s="197"/>
      <c r="S467" s="197"/>
      <c r="T467" s="198"/>
      <c r="AT467" s="199" t="s">
        <v>130</v>
      </c>
      <c r="AU467" s="199" t="s">
        <v>81</v>
      </c>
      <c r="AV467" s="13" t="s">
        <v>81</v>
      </c>
      <c r="AW467" s="13" t="s">
        <v>132</v>
      </c>
      <c r="AX467" s="13" t="s">
        <v>71</v>
      </c>
      <c r="AY467" s="199" t="s">
        <v>120</v>
      </c>
    </row>
    <row r="468" spans="1:65" s="13" customFormat="1" ht="10">
      <c r="B468" s="188"/>
      <c r="C468" s="189"/>
      <c r="D468" s="190" t="s">
        <v>130</v>
      </c>
      <c r="E468" s="191" t="s">
        <v>19</v>
      </c>
      <c r="F468" s="192" t="s">
        <v>985</v>
      </c>
      <c r="G468" s="189"/>
      <c r="H468" s="193">
        <v>501.82799999999997</v>
      </c>
      <c r="I468" s="194"/>
      <c r="J468" s="189"/>
      <c r="K468" s="189"/>
      <c r="L468" s="195"/>
      <c r="M468" s="196"/>
      <c r="N468" s="197"/>
      <c r="O468" s="197"/>
      <c r="P468" s="197"/>
      <c r="Q468" s="197"/>
      <c r="R468" s="197"/>
      <c r="S468" s="197"/>
      <c r="T468" s="198"/>
      <c r="AT468" s="199" t="s">
        <v>130</v>
      </c>
      <c r="AU468" s="199" t="s">
        <v>81</v>
      </c>
      <c r="AV468" s="13" t="s">
        <v>81</v>
      </c>
      <c r="AW468" s="13" t="s">
        <v>132</v>
      </c>
      <c r="AX468" s="13" t="s">
        <v>71</v>
      </c>
      <c r="AY468" s="199" t="s">
        <v>120</v>
      </c>
    </row>
    <row r="469" spans="1:65" s="13" customFormat="1" ht="10">
      <c r="B469" s="188"/>
      <c r="C469" s="189"/>
      <c r="D469" s="190" t="s">
        <v>130</v>
      </c>
      <c r="E469" s="191" t="s">
        <v>19</v>
      </c>
      <c r="F469" s="192" t="s">
        <v>992</v>
      </c>
      <c r="G469" s="189"/>
      <c r="H469" s="193">
        <v>47.779200000000003</v>
      </c>
      <c r="I469" s="194"/>
      <c r="J469" s="189"/>
      <c r="K469" s="189"/>
      <c r="L469" s="195"/>
      <c r="M469" s="196"/>
      <c r="N469" s="197"/>
      <c r="O469" s="197"/>
      <c r="P469" s="197"/>
      <c r="Q469" s="197"/>
      <c r="R469" s="197"/>
      <c r="S469" s="197"/>
      <c r="T469" s="198"/>
      <c r="AT469" s="199" t="s">
        <v>130</v>
      </c>
      <c r="AU469" s="199" t="s">
        <v>81</v>
      </c>
      <c r="AV469" s="13" t="s">
        <v>81</v>
      </c>
      <c r="AW469" s="13" t="s">
        <v>132</v>
      </c>
      <c r="AX469" s="13" t="s">
        <v>71</v>
      </c>
      <c r="AY469" s="199" t="s">
        <v>120</v>
      </c>
    </row>
    <row r="470" spans="1:65" s="13" customFormat="1" ht="10">
      <c r="B470" s="188"/>
      <c r="C470" s="189"/>
      <c r="D470" s="190" t="s">
        <v>130</v>
      </c>
      <c r="E470" s="191" t="s">
        <v>19</v>
      </c>
      <c r="F470" s="192" t="s">
        <v>993</v>
      </c>
      <c r="G470" s="189"/>
      <c r="H470" s="193">
        <v>263.80439999999999</v>
      </c>
      <c r="I470" s="194"/>
      <c r="J470" s="189"/>
      <c r="K470" s="189"/>
      <c r="L470" s="195"/>
      <c r="M470" s="196"/>
      <c r="N470" s="197"/>
      <c r="O470" s="197"/>
      <c r="P470" s="197"/>
      <c r="Q470" s="197"/>
      <c r="R470" s="197"/>
      <c r="S470" s="197"/>
      <c r="T470" s="198"/>
      <c r="AT470" s="199" t="s">
        <v>130</v>
      </c>
      <c r="AU470" s="199" t="s">
        <v>81</v>
      </c>
      <c r="AV470" s="13" t="s">
        <v>81</v>
      </c>
      <c r="AW470" s="13" t="s">
        <v>132</v>
      </c>
      <c r="AX470" s="13" t="s">
        <v>71</v>
      </c>
      <c r="AY470" s="199" t="s">
        <v>120</v>
      </c>
    </row>
    <row r="471" spans="1:65" s="14" customFormat="1" ht="10">
      <c r="B471" s="200"/>
      <c r="C471" s="201"/>
      <c r="D471" s="190" t="s">
        <v>130</v>
      </c>
      <c r="E471" s="202" t="s">
        <v>19</v>
      </c>
      <c r="F471" s="203" t="s">
        <v>133</v>
      </c>
      <c r="G471" s="201"/>
      <c r="H471" s="204">
        <v>1348.0980999999999</v>
      </c>
      <c r="I471" s="205"/>
      <c r="J471" s="201"/>
      <c r="K471" s="201"/>
      <c r="L471" s="206"/>
      <c r="M471" s="207"/>
      <c r="N471" s="208"/>
      <c r="O471" s="208"/>
      <c r="P471" s="208"/>
      <c r="Q471" s="208"/>
      <c r="R471" s="208"/>
      <c r="S471" s="208"/>
      <c r="T471" s="209"/>
      <c r="AT471" s="210" t="s">
        <v>130</v>
      </c>
      <c r="AU471" s="210" t="s">
        <v>81</v>
      </c>
      <c r="AV471" s="14" t="s">
        <v>128</v>
      </c>
      <c r="AW471" s="14" t="s">
        <v>132</v>
      </c>
      <c r="AX471" s="14" t="s">
        <v>79</v>
      </c>
      <c r="AY471" s="210" t="s">
        <v>120</v>
      </c>
    </row>
    <row r="472" spans="1:65" s="2" customFormat="1" ht="21.75" customHeight="1">
      <c r="A472" s="36"/>
      <c r="B472" s="37"/>
      <c r="C472" s="175" t="s">
        <v>994</v>
      </c>
      <c r="D472" s="175" t="s">
        <v>123</v>
      </c>
      <c r="E472" s="176" t="s">
        <v>995</v>
      </c>
      <c r="F472" s="177" t="s">
        <v>996</v>
      </c>
      <c r="G472" s="178" t="s">
        <v>404</v>
      </c>
      <c r="H472" s="179">
        <v>67.405000000000001</v>
      </c>
      <c r="I472" s="180"/>
      <c r="J472" s="181">
        <f>ROUND(I472*H472,2)</f>
        <v>0</v>
      </c>
      <c r="K472" s="177" t="s">
        <v>536</v>
      </c>
      <c r="L472" s="41"/>
      <c r="M472" s="182" t="s">
        <v>19</v>
      </c>
      <c r="N472" s="183" t="s">
        <v>42</v>
      </c>
      <c r="O472" s="66"/>
      <c r="P472" s="184">
        <f>O472*H472</f>
        <v>0</v>
      </c>
      <c r="Q472" s="184">
        <v>1.5299999999999999E-3</v>
      </c>
      <c r="R472" s="184">
        <f>Q472*H472</f>
        <v>0.10312964999999999</v>
      </c>
      <c r="S472" s="184">
        <v>0</v>
      </c>
      <c r="T472" s="185">
        <f>S472*H472</f>
        <v>0</v>
      </c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R472" s="186" t="s">
        <v>128</v>
      </c>
      <c r="AT472" s="186" t="s">
        <v>123</v>
      </c>
      <c r="AU472" s="186" t="s">
        <v>81</v>
      </c>
      <c r="AY472" s="19" t="s">
        <v>120</v>
      </c>
      <c r="BE472" s="187">
        <f>IF(N472="základní",J472,0)</f>
        <v>0</v>
      </c>
      <c r="BF472" s="187">
        <f>IF(N472="snížená",J472,0)</f>
        <v>0</v>
      </c>
      <c r="BG472" s="187">
        <f>IF(N472="zákl. přenesená",J472,0)</f>
        <v>0</v>
      </c>
      <c r="BH472" s="187">
        <f>IF(N472="sníž. přenesená",J472,0)</f>
        <v>0</v>
      </c>
      <c r="BI472" s="187">
        <f>IF(N472="nulová",J472,0)</f>
        <v>0</v>
      </c>
      <c r="BJ472" s="19" t="s">
        <v>79</v>
      </c>
      <c r="BK472" s="187">
        <f>ROUND(I472*H472,2)</f>
        <v>0</v>
      </c>
      <c r="BL472" s="19" t="s">
        <v>128</v>
      </c>
      <c r="BM472" s="186" t="s">
        <v>997</v>
      </c>
    </row>
    <row r="473" spans="1:65" s="2" customFormat="1" ht="10">
      <c r="A473" s="36"/>
      <c r="B473" s="37"/>
      <c r="C473" s="38"/>
      <c r="D473" s="245" t="s">
        <v>538</v>
      </c>
      <c r="E473" s="38"/>
      <c r="F473" s="246" t="s">
        <v>998</v>
      </c>
      <c r="G473" s="38"/>
      <c r="H473" s="38"/>
      <c r="I473" s="247"/>
      <c r="J473" s="38"/>
      <c r="K473" s="38"/>
      <c r="L473" s="41"/>
      <c r="M473" s="248"/>
      <c r="N473" s="249"/>
      <c r="O473" s="66"/>
      <c r="P473" s="66"/>
      <c r="Q473" s="66"/>
      <c r="R473" s="66"/>
      <c r="S473" s="66"/>
      <c r="T473" s="67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T473" s="19" t="s">
        <v>538</v>
      </c>
      <c r="AU473" s="19" t="s">
        <v>81</v>
      </c>
    </row>
    <row r="474" spans="1:65" s="13" customFormat="1" ht="10">
      <c r="B474" s="188"/>
      <c r="C474" s="189"/>
      <c r="D474" s="190" t="s">
        <v>130</v>
      </c>
      <c r="E474" s="191" t="s">
        <v>19</v>
      </c>
      <c r="F474" s="192" t="s">
        <v>999</v>
      </c>
      <c r="G474" s="189"/>
      <c r="H474" s="193">
        <v>67.404899999999998</v>
      </c>
      <c r="I474" s="194"/>
      <c r="J474" s="189"/>
      <c r="K474" s="189"/>
      <c r="L474" s="195"/>
      <c r="M474" s="196"/>
      <c r="N474" s="197"/>
      <c r="O474" s="197"/>
      <c r="P474" s="197"/>
      <c r="Q474" s="197"/>
      <c r="R474" s="197"/>
      <c r="S474" s="197"/>
      <c r="T474" s="198"/>
      <c r="AT474" s="199" t="s">
        <v>130</v>
      </c>
      <c r="AU474" s="199" t="s">
        <v>81</v>
      </c>
      <c r="AV474" s="13" t="s">
        <v>81</v>
      </c>
      <c r="AW474" s="13" t="s">
        <v>132</v>
      </c>
      <c r="AX474" s="13" t="s">
        <v>79</v>
      </c>
      <c r="AY474" s="199" t="s">
        <v>120</v>
      </c>
    </row>
    <row r="475" spans="1:65" s="2" customFormat="1" ht="16.5" customHeight="1">
      <c r="A475" s="36"/>
      <c r="B475" s="37"/>
      <c r="C475" s="175" t="s">
        <v>1000</v>
      </c>
      <c r="D475" s="175" t="s">
        <v>123</v>
      </c>
      <c r="E475" s="176" t="s">
        <v>1001</v>
      </c>
      <c r="F475" s="177" t="s">
        <v>1002</v>
      </c>
      <c r="G475" s="178" t="s">
        <v>404</v>
      </c>
      <c r="H475" s="179">
        <v>1348.098</v>
      </c>
      <c r="I475" s="180"/>
      <c r="J475" s="181">
        <f>ROUND(I475*H475,2)</f>
        <v>0</v>
      </c>
      <c r="K475" s="177" t="s">
        <v>536</v>
      </c>
      <c r="L475" s="41"/>
      <c r="M475" s="182" t="s">
        <v>19</v>
      </c>
      <c r="N475" s="183" t="s">
        <v>42</v>
      </c>
      <c r="O475" s="66"/>
      <c r="P475" s="184">
        <f>O475*H475</f>
        <v>0</v>
      </c>
      <c r="Q475" s="184">
        <v>4.6999999999999999E-4</v>
      </c>
      <c r="R475" s="184">
        <f>Q475*H475</f>
        <v>0.63360605999999997</v>
      </c>
      <c r="S475" s="184">
        <v>0</v>
      </c>
      <c r="T475" s="185">
        <f>S475*H475</f>
        <v>0</v>
      </c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R475" s="186" t="s">
        <v>128</v>
      </c>
      <c r="AT475" s="186" t="s">
        <v>123</v>
      </c>
      <c r="AU475" s="186" t="s">
        <v>81</v>
      </c>
      <c r="AY475" s="19" t="s">
        <v>120</v>
      </c>
      <c r="BE475" s="187">
        <f>IF(N475="základní",J475,0)</f>
        <v>0</v>
      </c>
      <c r="BF475" s="187">
        <f>IF(N475="snížená",J475,0)</f>
        <v>0</v>
      </c>
      <c r="BG475" s="187">
        <f>IF(N475="zákl. přenesená",J475,0)</f>
        <v>0</v>
      </c>
      <c r="BH475" s="187">
        <f>IF(N475="sníž. přenesená",J475,0)</f>
        <v>0</v>
      </c>
      <c r="BI475" s="187">
        <f>IF(N475="nulová",J475,0)</f>
        <v>0</v>
      </c>
      <c r="BJ475" s="19" t="s">
        <v>79</v>
      </c>
      <c r="BK475" s="187">
        <f>ROUND(I475*H475,2)</f>
        <v>0</v>
      </c>
      <c r="BL475" s="19" t="s">
        <v>128</v>
      </c>
      <c r="BM475" s="186" t="s">
        <v>1003</v>
      </c>
    </row>
    <row r="476" spans="1:65" s="2" customFormat="1" ht="10">
      <c r="A476" s="36"/>
      <c r="B476" s="37"/>
      <c r="C476" s="38"/>
      <c r="D476" s="245" t="s">
        <v>538</v>
      </c>
      <c r="E476" s="38"/>
      <c r="F476" s="246" t="s">
        <v>1004</v>
      </c>
      <c r="G476" s="38"/>
      <c r="H476" s="38"/>
      <c r="I476" s="247"/>
      <c r="J476" s="38"/>
      <c r="K476" s="38"/>
      <c r="L476" s="41"/>
      <c r="M476" s="248"/>
      <c r="N476" s="249"/>
      <c r="O476" s="66"/>
      <c r="P476" s="66"/>
      <c r="Q476" s="66"/>
      <c r="R476" s="66"/>
      <c r="S476" s="66"/>
      <c r="T476" s="67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T476" s="19" t="s">
        <v>538</v>
      </c>
      <c r="AU476" s="19" t="s">
        <v>81</v>
      </c>
    </row>
    <row r="477" spans="1:65" s="13" customFormat="1" ht="10">
      <c r="B477" s="188"/>
      <c r="C477" s="189"/>
      <c r="D477" s="190" t="s">
        <v>130</v>
      </c>
      <c r="E477" s="191" t="s">
        <v>19</v>
      </c>
      <c r="F477" s="192" t="s">
        <v>984</v>
      </c>
      <c r="G477" s="189"/>
      <c r="H477" s="193">
        <v>534.68650000000002</v>
      </c>
      <c r="I477" s="194"/>
      <c r="J477" s="189"/>
      <c r="K477" s="189"/>
      <c r="L477" s="195"/>
      <c r="M477" s="196"/>
      <c r="N477" s="197"/>
      <c r="O477" s="197"/>
      <c r="P477" s="197"/>
      <c r="Q477" s="197"/>
      <c r="R477" s="197"/>
      <c r="S477" s="197"/>
      <c r="T477" s="198"/>
      <c r="AT477" s="199" t="s">
        <v>130</v>
      </c>
      <c r="AU477" s="199" t="s">
        <v>81</v>
      </c>
      <c r="AV477" s="13" t="s">
        <v>81</v>
      </c>
      <c r="AW477" s="13" t="s">
        <v>132</v>
      </c>
      <c r="AX477" s="13" t="s">
        <v>71</v>
      </c>
      <c r="AY477" s="199" t="s">
        <v>120</v>
      </c>
    </row>
    <row r="478" spans="1:65" s="13" customFormat="1" ht="10">
      <c r="B478" s="188"/>
      <c r="C478" s="189"/>
      <c r="D478" s="190" t="s">
        <v>130</v>
      </c>
      <c r="E478" s="191" t="s">
        <v>19</v>
      </c>
      <c r="F478" s="192" t="s">
        <v>985</v>
      </c>
      <c r="G478" s="189"/>
      <c r="H478" s="193">
        <v>501.82799999999997</v>
      </c>
      <c r="I478" s="194"/>
      <c r="J478" s="189"/>
      <c r="K478" s="189"/>
      <c r="L478" s="195"/>
      <c r="M478" s="196"/>
      <c r="N478" s="197"/>
      <c r="O478" s="197"/>
      <c r="P478" s="197"/>
      <c r="Q478" s="197"/>
      <c r="R478" s="197"/>
      <c r="S478" s="197"/>
      <c r="T478" s="198"/>
      <c r="AT478" s="199" t="s">
        <v>130</v>
      </c>
      <c r="AU478" s="199" t="s">
        <v>81</v>
      </c>
      <c r="AV478" s="13" t="s">
        <v>81</v>
      </c>
      <c r="AW478" s="13" t="s">
        <v>132</v>
      </c>
      <c r="AX478" s="13" t="s">
        <v>71</v>
      </c>
      <c r="AY478" s="199" t="s">
        <v>120</v>
      </c>
    </row>
    <row r="479" spans="1:65" s="13" customFormat="1" ht="10">
      <c r="B479" s="188"/>
      <c r="C479" s="189"/>
      <c r="D479" s="190" t="s">
        <v>130</v>
      </c>
      <c r="E479" s="191" t="s">
        <v>19</v>
      </c>
      <c r="F479" s="192" t="s">
        <v>992</v>
      </c>
      <c r="G479" s="189"/>
      <c r="H479" s="193">
        <v>47.779200000000003</v>
      </c>
      <c r="I479" s="194"/>
      <c r="J479" s="189"/>
      <c r="K479" s="189"/>
      <c r="L479" s="195"/>
      <c r="M479" s="196"/>
      <c r="N479" s="197"/>
      <c r="O479" s="197"/>
      <c r="P479" s="197"/>
      <c r="Q479" s="197"/>
      <c r="R479" s="197"/>
      <c r="S479" s="197"/>
      <c r="T479" s="198"/>
      <c r="AT479" s="199" t="s">
        <v>130</v>
      </c>
      <c r="AU479" s="199" t="s">
        <v>81</v>
      </c>
      <c r="AV479" s="13" t="s">
        <v>81</v>
      </c>
      <c r="AW479" s="13" t="s">
        <v>132</v>
      </c>
      <c r="AX479" s="13" t="s">
        <v>71</v>
      </c>
      <c r="AY479" s="199" t="s">
        <v>120</v>
      </c>
    </row>
    <row r="480" spans="1:65" s="13" customFormat="1" ht="10">
      <c r="B480" s="188"/>
      <c r="C480" s="189"/>
      <c r="D480" s="190" t="s">
        <v>130</v>
      </c>
      <c r="E480" s="191" t="s">
        <v>19</v>
      </c>
      <c r="F480" s="192" t="s">
        <v>993</v>
      </c>
      <c r="G480" s="189"/>
      <c r="H480" s="193">
        <v>263.80439999999999</v>
      </c>
      <c r="I480" s="194"/>
      <c r="J480" s="189"/>
      <c r="K480" s="189"/>
      <c r="L480" s="195"/>
      <c r="M480" s="196"/>
      <c r="N480" s="197"/>
      <c r="O480" s="197"/>
      <c r="P480" s="197"/>
      <c r="Q480" s="197"/>
      <c r="R480" s="197"/>
      <c r="S480" s="197"/>
      <c r="T480" s="198"/>
      <c r="AT480" s="199" t="s">
        <v>130</v>
      </c>
      <c r="AU480" s="199" t="s">
        <v>81</v>
      </c>
      <c r="AV480" s="13" t="s">
        <v>81</v>
      </c>
      <c r="AW480" s="13" t="s">
        <v>132</v>
      </c>
      <c r="AX480" s="13" t="s">
        <v>71</v>
      </c>
      <c r="AY480" s="199" t="s">
        <v>120</v>
      </c>
    </row>
    <row r="481" spans="1:65" s="14" customFormat="1" ht="10">
      <c r="B481" s="200"/>
      <c r="C481" s="201"/>
      <c r="D481" s="190" t="s">
        <v>130</v>
      </c>
      <c r="E481" s="202" t="s">
        <v>19</v>
      </c>
      <c r="F481" s="203" t="s">
        <v>133</v>
      </c>
      <c r="G481" s="201"/>
      <c r="H481" s="204">
        <v>1348.0980999999999</v>
      </c>
      <c r="I481" s="205"/>
      <c r="J481" s="201"/>
      <c r="K481" s="201"/>
      <c r="L481" s="206"/>
      <c r="M481" s="207"/>
      <c r="N481" s="208"/>
      <c r="O481" s="208"/>
      <c r="P481" s="208"/>
      <c r="Q481" s="208"/>
      <c r="R481" s="208"/>
      <c r="S481" s="208"/>
      <c r="T481" s="209"/>
      <c r="AT481" s="210" t="s">
        <v>130</v>
      </c>
      <c r="AU481" s="210" t="s">
        <v>81</v>
      </c>
      <c r="AV481" s="14" t="s">
        <v>128</v>
      </c>
      <c r="AW481" s="14" t="s">
        <v>132</v>
      </c>
      <c r="AX481" s="14" t="s">
        <v>79</v>
      </c>
      <c r="AY481" s="210" t="s">
        <v>120</v>
      </c>
    </row>
    <row r="482" spans="1:65" s="2" customFormat="1" ht="24.15" customHeight="1">
      <c r="A482" s="36"/>
      <c r="B482" s="37"/>
      <c r="C482" s="175" t="s">
        <v>1005</v>
      </c>
      <c r="D482" s="175" t="s">
        <v>123</v>
      </c>
      <c r="E482" s="176" t="s">
        <v>1006</v>
      </c>
      <c r="F482" s="177" t="s">
        <v>1007</v>
      </c>
      <c r="G482" s="178" t="s">
        <v>204</v>
      </c>
      <c r="H482" s="179">
        <v>336</v>
      </c>
      <c r="I482" s="180"/>
      <c r="J482" s="181">
        <f>ROUND(I482*H482,2)</f>
        <v>0</v>
      </c>
      <c r="K482" s="177" t="s">
        <v>536</v>
      </c>
      <c r="L482" s="41"/>
      <c r="M482" s="182" t="s">
        <v>19</v>
      </c>
      <c r="N482" s="183" t="s">
        <v>42</v>
      </c>
      <c r="O482" s="66"/>
      <c r="P482" s="184">
        <f>O482*H482</f>
        <v>0</v>
      </c>
      <c r="Q482" s="184">
        <v>1.23E-3</v>
      </c>
      <c r="R482" s="184">
        <f>Q482*H482</f>
        <v>0.41327999999999998</v>
      </c>
      <c r="S482" s="184">
        <v>0</v>
      </c>
      <c r="T482" s="185">
        <f>S482*H482</f>
        <v>0</v>
      </c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R482" s="186" t="s">
        <v>128</v>
      </c>
      <c r="AT482" s="186" t="s">
        <v>123</v>
      </c>
      <c r="AU482" s="186" t="s">
        <v>81</v>
      </c>
      <c r="AY482" s="19" t="s">
        <v>120</v>
      </c>
      <c r="BE482" s="187">
        <f>IF(N482="základní",J482,0)</f>
        <v>0</v>
      </c>
      <c r="BF482" s="187">
        <f>IF(N482="snížená",J482,0)</f>
        <v>0</v>
      </c>
      <c r="BG482" s="187">
        <f>IF(N482="zákl. přenesená",J482,0)</f>
        <v>0</v>
      </c>
      <c r="BH482" s="187">
        <f>IF(N482="sníž. přenesená",J482,0)</f>
        <v>0</v>
      </c>
      <c r="BI482" s="187">
        <f>IF(N482="nulová",J482,0)</f>
        <v>0</v>
      </c>
      <c r="BJ482" s="19" t="s">
        <v>79</v>
      </c>
      <c r="BK482" s="187">
        <f>ROUND(I482*H482,2)</f>
        <v>0</v>
      </c>
      <c r="BL482" s="19" t="s">
        <v>128</v>
      </c>
      <c r="BM482" s="186" t="s">
        <v>1008</v>
      </c>
    </row>
    <row r="483" spans="1:65" s="2" customFormat="1" ht="10">
      <c r="A483" s="36"/>
      <c r="B483" s="37"/>
      <c r="C483" s="38"/>
      <c r="D483" s="245" t="s">
        <v>538</v>
      </c>
      <c r="E483" s="38"/>
      <c r="F483" s="246" t="s">
        <v>1009</v>
      </c>
      <c r="G483" s="38"/>
      <c r="H483" s="38"/>
      <c r="I483" s="247"/>
      <c r="J483" s="38"/>
      <c r="K483" s="38"/>
      <c r="L483" s="41"/>
      <c r="M483" s="248"/>
      <c r="N483" s="249"/>
      <c r="O483" s="66"/>
      <c r="P483" s="66"/>
      <c r="Q483" s="66"/>
      <c r="R483" s="66"/>
      <c r="S483" s="66"/>
      <c r="T483" s="67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T483" s="19" t="s">
        <v>538</v>
      </c>
      <c r="AU483" s="19" t="s">
        <v>81</v>
      </c>
    </row>
    <row r="484" spans="1:65" s="15" customFormat="1" ht="10">
      <c r="B484" s="211"/>
      <c r="C484" s="212"/>
      <c r="D484" s="190" t="s">
        <v>130</v>
      </c>
      <c r="E484" s="213" t="s">
        <v>19</v>
      </c>
      <c r="F484" s="214" t="s">
        <v>1010</v>
      </c>
      <c r="G484" s="212"/>
      <c r="H484" s="213" t="s">
        <v>19</v>
      </c>
      <c r="I484" s="215"/>
      <c r="J484" s="212"/>
      <c r="K484" s="212"/>
      <c r="L484" s="216"/>
      <c r="M484" s="217"/>
      <c r="N484" s="218"/>
      <c r="O484" s="218"/>
      <c r="P484" s="218"/>
      <c r="Q484" s="218"/>
      <c r="R484" s="218"/>
      <c r="S484" s="218"/>
      <c r="T484" s="219"/>
      <c r="AT484" s="220" t="s">
        <v>130</v>
      </c>
      <c r="AU484" s="220" t="s">
        <v>81</v>
      </c>
      <c r="AV484" s="15" t="s">
        <v>79</v>
      </c>
      <c r="AW484" s="15" t="s">
        <v>132</v>
      </c>
      <c r="AX484" s="15" t="s">
        <v>71</v>
      </c>
      <c r="AY484" s="220" t="s">
        <v>120</v>
      </c>
    </row>
    <row r="485" spans="1:65" s="13" customFormat="1" ht="10">
      <c r="B485" s="188"/>
      <c r="C485" s="189"/>
      <c r="D485" s="190" t="s">
        <v>130</v>
      </c>
      <c r="E485" s="191" t="s">
        <v>19</v>
      </c>
      <c r="F485" s="192" t="s">
        <v>1011</v>
      </c>
      <c r="G485" s="189"/>
      <c r="H485" s="193">
        <v>336</v>
      </c>
      <c r="I485" s="194"/>
      <c r="J485" s="189"/>
      <c r="K485" s="189"/>
      <c r="L485" s="195"/>
      <c r="M485" s="196"/>
      <c r="N485" s="197"/>
      <c r="O485" s="197"/>
      <c r="P485" s="197"/>
      <c r="Q485" s="197"/>
      <c r="R485" s="197"/>
      <c r="S485" s="197"/>
      <c r="T485" s="198"/>
      <c r="AT485" s="199" t="s">
        <v>130</v>
      </c>
      <c r="AU485" s="199" t="s">
        <v>81</v>
      </c>
      <c r="AV485" s="13" t="s">
        <v>81</v>
      </c>
      <c r="AW485" s="13" t="s">
        <v>132</v>
      </c>
      <c r="AX485" s="13" t="s">
        <v>79</v>
      </c>
      <c r="AY485" s="199" t="s">
        <v>120</v>
      </c>
    </row>
    <row r="486" spans="1:65" s="2" customFormat="1" ht="16.5" customHeight="1">
      <c r="A486" s="36"/>
      <c r="B486" s="37"/>
      <c r="C486" s="175" t="s">
        <v>1012</v>
      </c>
      <c r="D486" s="175" t="s">
        <v>123</v>
      </c>
      <c r="E486" s="176" t="s">
        <v>1013</v>
      </c>
      <c r="F486" s="177" t="s">
        <v>1014</v>
      </c>
      <c r="G486" s="178" t="s">
        <v>301</v>
      </c>
      <c r="H486" s="179">
        <v>84.635000000000005</v>
      </c>
      <c r="I486" s="180"/>
      <c r="J486" s="181">
        <f>ROUND(I486*H486,2)</f>
        <v>0</v>
      </c>
      <c r="K486" s="177" t="s">
        <v>19</v>
      </c>
      <c r="L486" s="41"/>
      <c r="M486" s="182" t="s">
        <v>19</v>
      </c>
      <c r="N486" s="183" t="s">
        <v>42</v>
      </c>
      <c r="O486" s="66"/>
      <c r="P486" s="184">
        <f>O486*H486</f>
        <v>0</v>
      </c>
      <c r="Q486" s="184">
        <v>0</v>
      </c>
      <c r="R486" s="184">
        <f>Q486*H486</f>
        <v>0</v>
      </c>
      <c r="S486" s="184">
        <v>0</v>
      </c>
      <c r="T486" s="185">
        <f>S486*H486</f>
        <v>0</v>
      </c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R486" s="186" t="s">
        <v>128</v>
      </c>
      <c r="AT486" s="186" t="s">
        <v>123</v>
      </c>
      <c r="AU486" s="186" t="s">
        <v>81</v>
      </c>
      <c r="AY486" s="19" t="s">
        <v>120</v>
      </c>
      <c r="BE486" s="187">
        <f>IF(N486="základní",J486,0)</f>
        <v>0</v>
      </c>
      <c r="BF486" s="187">
        <f>IF(N486="snížená",J486,0)</f>
        <v>0</v>
      </c>
      <c r="BG486" s="187">
        <f>IF(N486="zákl. přenesená",J486,0)</f>
        <v>0</v>
      </c>
      <c r="BH486" s="187">
        <f>IF(N486="sníž. přenesená",J486,0)</f>
        <v>0</v>
      </c>
      <c r="BI486" s="187">
        <f>IF(N486="nulová",J486,0)</f>
        <v>0</v>
      </c>
      <c r="BJ486" s="19" t="s">
        <v>79</v>
      </c>
      <c r="BK486" s="187">
        <f>ROUND(I486*H486,2)</f>
        <v>0</v>
      </c>
      <c r="BL486" s="19" t="s">
        <v>128</v>
      </c>
      <c r="BM486" s="186" t="s">
        <v>1015</v>
      </c>
    </row>
    <row r="487" spans="1:65" s="13" customFormat="1" ht="10">
      <c r="B487" s="188"/>
      <c r="C487" s="189"/>
      <c r="D487" s="190" t="s">
        <v>130</v>
      </c>
      <c r="E487" s="191" t="s">
        <v>19</v>
      </c>
      <c r="F487" s="192" t="s">
        <v>1016</v>
      </c>
      <c r="G487" s="189"/>
      <c r="H487" s="193">
        <v>63.634999999999998</v>
      </c>
      <c r="I487" s="194"/>
      <c r="J487" s="189"/>
      <c r="K487" s="189"/>
      <c r="L487" s="195"/>
      <c r="M487" s="196"/>
      <c r="N487" s="197"/>
      <c r="O487" s="197"/>
      <c r="P487" s="197"/>
      <c r="Q487" s="197"/>
      <c r="R487" s="197"/>
      <c r="S487" s="197"/>
      <c r="T487" s="198"/>
      <c r="AT487" s="199" t="s">
        <v>130</v>
      </c>
      <c r="AU487" s="199" t="s">
        <v>81</v>
      </c>
      <c r="AV487" s="13" t="s">
        <v>81</v>
      </c>
      <c r="AW487" s="13" t="s">
        <v>132</v>
      </c>
      <c r="AX487" s="13" t="s">
        <v>71</v>
      </c>
      <c r="AY487" s="199" t="s">
        <v>120</v>
      </c>
    </row>
    <row r="488" spans="1:65" s="13" customFormat="1" ht="10">
      <c r="B488" s="188"/>
      <c r="C488" s="189"/>
      <c r="D488" s="190" t="s">
        <v>130</v>
      </c>
      <c r="E488" s="191" t="s">
        <v>19</v>
      </c>
      <c r="F488" s="192" t="s">
        <v>1017</v>
      </c>
      <c r="G488" s="189"/>
      <c r="H488" s="193">
        <v>21</v>
      </c>
      <c r="I488" s="194"/>
      <c r="J488" s="189"/>
      <c r="K488" s="189"/>
      <c r="L488" s="195"/>
      <c r="M488" s="196"/>
      <c r="N488" s="197"/>
      <c r="O488" s="197"/>
      <c r="P488" s="197"/>
      <c r="Q488" s="197"/>
      <c r="R488" s="197"/>
      <c r="S488" s="197"/>
      <c r="T488" s="198"/>
      <c r="AT488" s="199" t="s">
        <v>130</v>
      </c>
      <c r="AU488" s="199" t="s">
        <v>81</v>
      </c>
      <c r="AV488" s="13" t="s">
        <v>81</v>
      </c>
      <c r="AW488" s="13" t="s">
        <v>132</v>
      </c>
      <c r="AX488" s="13" t="s">
        <v>71</v>
      </c>
      <c r="AY488" s="199" t="s">
        <v>120</v>
      </c>
    </row>
    <row r="489" spans="1:65" s="14" customFormat="1" ht="10">
      <c r="B489" s="200"/>
      <c r="C489" s="201"/>
      <c r="D489" s="190" t="s">
        <v>130</v>
      </c>
      <c r="E489" s="202" t="s">
        <v>19</v>
      </c>
      <c r="F489" s="203" t="s">
        <v>133</v>
      </c>
      <c r="G489" s="201"/>
      <c r="H489" s="204">
        <v>84.635000000000005</v>
      </c>
      <c r="I489" s="205"/>
      <c r="J489" s="201"/>
      <c r="K489" s="201"/>
      <c r="L489" s="206"/>
      <c r="M489" s="207"/>
      <c r="N489" s="208"/>
      <c r="O489" s="208"/>
      <c r="P489" s="208"/>
      <c r="Q489" s="208"/>
      <c r="R489" s="208"/>
      <c r="S489" s="208"/>
      <c r="T489" s="209"/>
      <c r="AT489" s="210" t="s">
        <v>130</v>
      </c>
      <c r="AU489" s="210" t="s">
        <v>81</v>
      </c>
      <c r="AV489" s="14" t="s">
        <v>128</v>
      </c>
      <c r="AW489" s="14" t="s">
        <v>132</v>
      </c>
      <c r="AX489" s="14" t="s">
        <v>79</v>
      </c>
      <c r="AY489" s="210" t="s">
        <v>120</v>
      </c>
    </row>
    <row r="490" spans="1:65" s="2" customFormat="1" ht="24.15" customHeight="1">
      <c r="A490" s="36"/>
      <c r="B490" s="37"/>
      <c r="C490" s="175" t="s">
        <v>1018</v>
      </c>
      <c r="D490" s="175" t="s">
        <v>123</v>
      </c>
      <c r="E490" s="176" t="s">
        <v>1019</v>
      </c>
      <c r="F490" s="177" t="s">
        <v>1020</v>
      </c>
      <c r="G490" s="178" t="s">
        <v>204</v>
      </c>
      <c r="H490" s="179">
        <v>192</v>
      </c>
      <c r="I490" s="180"/>
      <c r="J490" s="181">
        <f>ROUND(I490*H490,2)</f>
        <v>0</v>
      </c>
      <c r="K490" s="177" t="s">
        <v>536</v>
      </c>
      <c r="L490" s="41"/>
      <c r="M490" s="182" t="s">
        <v>19</v>
      </c>
      <c r="N490" s="183" t="s">
        <v>42</v>
      </c>
      <c r="O490" s="66"/>
      <c r="P490" s="184">
        <f>O490*H490</f>
        <v>0</v>
      </c>
      <c r="Q490" s="184">
        <v>1.1E-4</v>
      </c>
      <c r="R490" s="184">
        <f>Q490*H490</f>
        <v>2.112E-2</v>
      </c>
      <c r="S490" s="184">
        <v>0</v>
      </c>
      <c r="T490" s="185">
        <f>S490*H490</f>
        <v>0</v>
      </c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R490" s="186" t="s">
        <v>128</v>
      </c>
      <c r="AT490" s="186" t="s">
        <v>123</v>
      </c>
      <c r="AU490" s="186" t="s">
        <v>81</v>
      </c>
      <c r="AY490" s="19" t="s">
        <v>120</v>
      </c>
      <c r="BE490" s="187">
        <f>IF(N490="základní",J490,0)</f>
        <v>0</v>
      </c>
      <c r="BF490" s="187">
        <f>IF(N490="snížená",J490,0)</f>
        <v>0</v>
      </c>
      <c r="BG490" s="187">
        <f>IF(N490="zákl. přenesená",J490,0)</f>
        <v>0</v>
      </c>
      <c r="BH490" s="187">
        <f>IF(N490="sníž. přenesená",J490,0)</f>
        <v>0</v>
      </c>
      <c r="BI490" s="187">
        <f>IF(N490="nulová",J490,0)</f>
        <v>0</v>
      </c>
      <c r="BJ490" s="19" t="s">
        <v>79</v>
      </c>
      <c r="BK490" s="187">
        <f>ROUND(I490*H490,2)</f>
        <v>0</v>
      </c>
      <c r="BL490" s="19" t="s">
        <v>128</v>
      </c>
      <c r="BM490" s="186" t="s">
        <v>1021</v>
      </c>
    </row>
    <row r="491" spans="1:65" s="2" customFormat="1" ht="10">
      <c r="A491" s="36"/>
      <c r="B491" s="37"/>
      <c r="C491" s="38"/>
      <c r="D491" s="245" t="s">
        <v>538</v>
      </c>
      <c r="E491" s="38"/>
      <c r="F491" s="246" t="s">
        <v>1022</v>
      </c>
      <c r="G491" s="38"/>
      <c r="H491" s="38"/>
      <c r="I491" s="247"/>
      <c r="J491" s="38"/>
      <c r="K491" s="38"/>
      <c r="L491" s="41"/>
      <c r="M491" s="248"/>
      <c r="N491" s="249"/>
      <c r="O491" s="66"/>
      <c r="P491" s="66"/>
      <c r="Q491" s="66"/>
      <c r="R491" s="66"/>
      <c r="S491" s="66"/>
      <c r="T491" s="67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T491" s="19" t="s">
        <v>538</v>
      </c>
      <c r="AU491" s="19" t="s">
        <v>81</v>
      </c>
    </row>
    <row r="492" spans="1:65" s="13" customFormat="1" ht="10">
      <c r="B492" s="188"/>
      <c r="C492" s="189"/>
      <c r="D492" s="190" t="s">
        <v>130</v>
      </c>
      <c r="E492" s="191" t="s">
        <v>19</v>
      </c>
      <c r="F492" s="192" t="s">
        <v>1023</v>
      </c>
      <c r="G492" s="189"/>
      <c r="H492" s="193">
        <v>192</v>
      </c>
      <c r="I492" s="194"/>
      <c r="J492" s="189"/>
      <c r="K492" s="189"/>
      <c r="L492" s="195"/>
      <c r="M492" s="196"/>
      <c r="N492" s="197"/>
      <c r="O492" s="197"/>
      <c r="P492" s="197"/>
      <c r="Q492" s="197"/>
      <c r="R492" s="197"/>
      <c r="S492" s="197"/>
      <c r="T492" s="198"/>
      <c r="AT492" s="199" t="s">
        <v>130</v>
      </c>
      <c r="AU492" s="199" t="s">
        <v>81</v>
      </c>
      <c r="AV492" s="13" t="s">
        <v>81</v>
      </c>
      <c r="AW492" s="13" t="s">
        <v>132</v>
      </c>
      <c r="AX492" s="13" t="s">
        <v>79</v>
      </c>
      <c r="AY492" s="199" t="s">
        <v>120</v>
      </c>
    </row>
    <row r="493" spans="1:65" s="2" customFormat="1" ht="16.5" customHeight="1">
      <c r="A493" s="36"/>
      <c r="B493" s="37"/>
      <c r="C493" s="175" t="s">
        <v>1024</v>
      </c>
      <c r="D493" s="175" t="s">
        <v>123</v>
      </c>
      <c r="E493" s="176" t="s">
        <v>1025</v>
      </c>
      <c r="F493" s="177" t="s">
        <v>1026</v>
      </c>
      <c r="G493" s="178" t="s">
        <v>136</v>
      </c>
      <c r="H493" s="179">
        <v>22.469000000000001</v>
      </c>
      <c r="I493" s="180"/>
      <c r="J493" s="181">
        <f>ROUND(I493*H493,2)</f>
        <v>0</v>
      </c>
      <c r="K493" s="177" t="s">
        <v>536</v>
      </c>
      <c r="L493" s="41"/>
      <c r="M493" s="182" t="s">
        <v>19</v>
      </c>
      <c r="N493" s="183" t="s">
        <v>42</v>
      </c>
      <c r="O493" s="66"/>
      <c r="P493" s="184">
        <f>O493*H493</f>
        <v>0</v>
      </c>
      <c r="Q493" s="184">
        <v>0.12171</v>
      </c>
      <c r="R493" s="184">
        <f>Q493*H493</f>
        <v>2.73470199</v>
      </c>
      <c r="S493" s="184">
        <v>2.4</v>
      </c>
      <c r="T493" s="185">
        <f>S493*H493</f>
        <v>53.925600000000003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186" t="s">
        <v>128</v>
      </c>
      <c r="AT493" s="186" t="s">
        <v>123</v>
      </c>
      <c r="AU493" s="186" t="s">
        <v>81</v>
      </c>
      <c r="AY493" s="19" t="s">
        <v>120</v>
      </c>
      <c r="BE493" s="187">
        <f>IF(N493="základní",J493,0)</f>
        <v>0</v>
      </c>
      <c r="BF493" s="187">
        <f>IF(N493="snížená",J493,0)</f>
        <v>0</v>
      </c>
      <c r="BG493" s="187">
        <f>IF(N493="zákl. přenesená",J493,0)</f>
        <v>0</v>
      </c>
      <c r="BH493" s="187">
        <f>IF(N493="sníž. přenesená",J493,0)</f>
        <v>0</v>
      </c>
      <c r="BI493" s="187">
        <f>IF(N493="nulová",J493,0)</f>
        <v>0</v>
      </c>
      <c r="BJ493" s="19" t="s">
        <v>79</v>
      </c>
      <c r="BK493" s="187">
        <f>ROUND(I493*H493,2)</f>
        <v>0</v>
      </c>
      <c r="BL493" s="19" t="s">
        <v>128</v>
      </c>
      <c r="BM493" s="186" t="s">
        <v>1027</v>
      </c>
    </row>
    <row r="494" spans="1:65" s="2" customFormat="1" ht="10">
      <c r="A494" s="36"/>
      <c r="B494" s="37"/>
      <c r="C494" s="38"/>
      <c r="D494" s="245" t="s">
        <v>538</v>
      </c>
      <c r="E494" s="38"/>
      <c r="F494" s="246" t="s">
        <v>1028</v>
      </c>
      <c r="G494" s="38"/>
      <c r="H494" s="38"/>
      <c r="I494" s="247"/>
      <c r="J494" s="38"/>
      <c r="K494" s="38"/>
      <c r="L494" s="41"/>
      <c r="M494" s="248"/>
      <c r="N494" s="249"/>
      <c r="O494" s="66"/>
      <c r="P494" s="66"/>
      <c r="Q494" s="66"/>
      <c r="R494" s="66"/>
      <c r="S494" s="66"/>
      <c r="T494" s="67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T494" s="19" t="s">
        <v>538</v>
      </c>
      <c r="AU494" s="19" t="s">
        <v>81</v>
      </c>
    </row>
    <row r="495" spans="1:65" s="13" customFormat="1" ht="10">
      <c r="B495" s="188"/>
      <c r="C495" s="189"/>
      <c r="D495" s="190" t="s">
        <v>130</v>
      </c>
      <c r="E495" s="191" t="s">
        <v>19</v>
      </c>
      <c r="F495" s="192" t="s">
        <v>1029</v>
      </c>
      <c r="G495" s="189"/>
      <c r="H495" s="193">
        <v>6.3743999999999996</v>
      </c>
      <c r="I495" s="194"/>
      <c r="J495" s="189"/>
      <c r="K495" s="189"/>
      <c r="L495" s="195"/>
      <c r="M495" s="196"/>
      <c r="N495" s="197"/>
      <c r="O495" s="197"/>
      <c r="P495" s="197"/>
      <c r="Q495" s="197"/>
      <c r="R495" s="197"/>
      <c r="S495" s="197"/>
      <c r="T495" s="198"/>
      <c r="AT495" s="199" t="s">
        <v>130</v>
      </c>
      <c r="AU495" s="199" t="s">
        <v>81</v>
      </c>
      <c r="AV495" s="13" t="s">
        <v>81</v>
      </c>
      <c r="AW495" s="13" t="s">
        <v>132</v>
      </c>
      <c r="AX495" s="13" t="s">
        <v>71</v>
      </c>
      <c r="AY495" s="199" t="s">
        <v>120</v>
      </c>
    </row>
    <row r="496" spans="1:65" s="13" customFormat="1" ht="10">
      <c r="B496" s="188"/>
      <c r="C496" s="189"/>
      <c r="D496" s="190" t="s">
        <v>130</v>
      </c>
      <c r="E496" s="191" t="s">
        <v>19</v>
      </c>
      <c r="F496" s="192" t="s">
        <v>1030</v>
      </c>
      <c r="G496" s="189"/>
      <c r="H496" s="193">
        <v>4.2839999999999998</v>
      </c>
      <c r="I496" s="194"/>
      <c r="J496" s="189"/>
      <c r="K496" s="189"/>
      <c r="L496" s="195"/>
      <c r="M496" s="196"/>
      <c r="N496" s="197"/>
      <c r="O496" s="197"/>
      <c r="P496" s="197"/>
      <c r="Q496" s="197"/>
      <c r="R496" s="197"/>
      <c r="S496" s="197"/>
      <c r="T496" s="198"/>
      <c r="AT496" s="199" t="s">
        <v>130</v>
      </c>
      <c r="AU496" s="199" t="s">
        <v>81</v>
      </c>
      <c r="AV496" s="13" t="s">
        <v>81</v>
      </c>
      <c r="AW496" s="13" t="s">
        <v>132</v>
      </c>
      <c r="AX496" s="13" t="s">
        <v>71</v>
      </c>
      <c r="AY496" s="199" t="s">
        <v>120</v>
      </c>
    </row>
    <row r="497" spans="1:65" s="13" customFormat="1" ht="10">
      <c r="B497" s="188"/>
      <c r="C497" s="189"/>
      <c r="D497" s="190" t="s">
        <v>130</v>
      </c>
      <c r="E497" s="191" t="s">
        <v>19</v>
      </c>
      <c r="F497" s="192" t="s">
        <v>1031</v>
      </c>
      <c r="G497" s="189"/>
      <c r="H497" s="193">
        <v>1.08</v>
      </c>
      <c r="I497" s="194"/>
      <c r="J497" s="189"/>
      <c r="K497" s="189"/>
      <c r="L497" s="195"/>
      <c r="M497" s="196"/>
      <c r="N497" s="197"/>
      <c r="O497" s="197"/>
      <c r="P497" s="197"/>
      <c r="Q497" s="197"/>
      <c r="R497" s="197"/>
      <c r="S497" s="197"/>
      <c r="T497" s="198"/>
      <c r="AT497" s="199" t="s">
        <v>130</v>
      </c>
      <c r="AU497" s="199" t="s">
        <v>81</v>
      </c>
      <c r="AV497" s="13" t="s">
        <v>81</v>
      </c>
      <c r="AW497" s="13" t="s">
        <v>132</v>
      </c>
      <c r="AX497" s="13" t="s">
        <v>71</v>
      </c>
      <c r="AY497" s="199" t="s">
        <v>120</v>
      </c>
    </row>
    <row r="498" spans="1:65" s="13" customFormat="1" ht="10">
      <c r="B498" s="188"/>
      <c r="C498" s="189"/>
      <c r="D498" s="190" t="s">
        <v>130</v>
      </c>
      <c r="E498" s="191" t="s">
        <v>19</v>
      </c>
      <c r="F498" s="192" t="s">
        <v>1032</v>
      </c>
      <c r="G498" s="189"/>
      <c r="H498" s="193">
        <v>4.4055</v>
      </c>
      <c r="I498" s="194"/>
      <c r="J498" s="189"/>
      <c r="K498" s="189"/>
      <c r="L498" s="195"/>
      <c r="M498" s="196"/>
      <c r="N498" s="197"/>
      <c r="O498" s="197"/>
      <c r="P498" s="197"/>
      <c r="Q498" s="197"/>
      <c r="R498" s="197"/>
      <c r="S498" s="197"/>
      <c r="T498" s="198"/>
      <c r="AT498" s="199" t="s">
        <v>130</v>
      </c>
      <c r="AU498" s="199" t="s">
        <v>81</v>
      </c>
      <c r="AV498" s="13" t="s">
        <v>81</v>
      </c>
      <c r="AW498" s="13" t="s">
        <v>132</v>
      </c>
      <c r="AX498" s="13" t="s">
        <v>71</v>
      </c>
      <c r="AY498" s="199" t="s">
        <v>120</v>
      </c>
    </row>
    <row r="499" spans="1:65" s="13" customFormat="1" ht="10">
      <c r="B499" s="188"/>
      <c r="C499" s="189"/>
      <c r="D499" s="190" t="s">
        <v>130</v>
      </c>
      <c r="E499" s="191" t="s">
        <v>19</v>
      </c>
      <c r="F499" s="192" t="s">
        <v>1033</v>
      </c>
      <c r="G499" s="189"/>
      <c r="H499" s="193">
        <v>3.69408</v>
      </c>
      <c r="I499" s="194"/>
      <c r="J499" s="189"/>
      <c r="K499" s="189"/>
      <c r="L499" s="195"/>
      <c r="M499" s="196"/>
      <c r="N499" s="197"/>
      <c r="O499" s="197"/>
      <c r="P499" s="197"/>
      <c r="Q499" s="197"/>
      <c r="R499" s="197"/>
      <c r="S499" s="197"/>
      <c r="T499" s="198"/>
      <c r="AT499" s="199" t="s">
        <v>130</v>
      </c>
      <c r="AU499" s="199" t="s">
        <v>81</v>
      </c>
      <c r="AV499" s="13" t="s">
        <v>81</v>
      </c>
      <c r="AW499" s="13" t="s">
        <v>132</v>
      </c>
      <c r="AX499" s="13" t="s">
        <v>71</v>
      </c>
      <c r="AY499" s="199" t="s">
        <v>120</v>
      </c>
    </row>
    <row r="500" spans="1:65" s="13" customFormat="1" ht="10">
      <c r="B500" s="188"/>
      <c r="C500" s="189"/>
      <c r="D500" s="190" t="s">
        <v>130</v>
      </c>
      <c r="E500" s="191" t="s">
        <v>19</v>
      </c>
      <c r="F500" s="192" t="s">
        <v>1034</v>
      </c>
      <c r="G500" s="189"/>
      <c r="H500" s="193">
        <v>2.3496000000000001</v>
      </c>
      <c r="I500" s="194"/>
      <c r="J500" s="189"/>
      <c r="K500" s="189"/>
      <c r="L500" s="195"/>
      <c r="M500" s="196"/>
      <c r="N500" s="197"/>
      <c r="O500" s="197"/>
      <c r="P500" s="197"/>
      <c r="Q500" s="197"/>
      <c r="R500" s="197"/>
      <c r="S500" s="197"/>
      <c r="T500" s="198"/>
      <c r="AT500" s="199" t="s">
        <v>130</v>
      </c>
      <c r="AU500" s="199" t="s">
        <v>81</v>
      </c>
      <c r="AV500" s="13" t="s">
        <v>81</v>
      </c>
      <c r="AW500" s="13" t="s">
        <v>132</v>
      </c>
      <c r="AX500" s="13" t="s">
        <v>71</v>
      </c>
      <c r="AY500" s="199" t="s">
        <v>120</v>
      </c>
    </row>
    <row r="501" spans="1:65" s="13" customFormat="1" ht="10">
      <c r="B501" s="188"/>
      <c r="C501" s="189"/>
      <c r="D501" s="190" t="s">
        <v>130</v>
      </c>
      <c r="E501" s="191" t="s">
        <v>19</v>
      </c>
      <c r="F501" s="192" t="s">
        <v>1035</v>
      </c>
      <c r="G501" s="189"/>
      <c r="H501" s="193">
        <v>0.28170000000000001</v>
      </c>
      <c r="I501" s="194"/>
      <c r="J501" s="189"/>
      <c r="K501" s="189"/>
      <c r="L501" s="195"/>
      <c r="M501" s="196"/>
      <c r="N501" s="197"/>
      <c r="O501" s="197"/>
      <c r="P501" s="197"/>
      <c r="Q501" s="197"/>
      <c r="R501" s="197"/>
      <c r="S501" s="197"/>
      <c r="T501" s="198"/>
      <c r="AT501" s="199" t="s">
        <v>130</v>
      </c>
      <c r="AU501" s="199" t="s">
        <v>81</v>
      </c>
      <c r="AV501" s="13" t="s">
        <v>81</v>
      </c>
      <c r="AW501" s="13" t="s">
        <v>132</v>
      </c>
      <c r="AX501" s="13" t="s">
        <v>71</v>
      </c>
      <c r="AY501" s="199" t="s">
        <v>120</v>
      </c>
    </row>
    <row r="502" spans="1:65" s="14" customFormat="1" ht="10">
      <c r="B502" s="200"/>
      <c r="C502" s="201"/>
      <c r="D502" s="190" t="s">
        <v>130</v>
      </c>
      <c r="E502" s="202" t="s">
        <v>19</v>
      </c>
      <c r="F502" s="203" t="s">
        <v>133</v>
      </c>
      <c r="G502" s="201"/>
      <c r="H502" s="204">
        <v>22.469280000000001</v>
      </c>
      <c r="I502" s="205"/>
      <c r="J502" s="201"/>
      <c r="K502" s="201"/>
      <c r="L502" s="206"/>
      <c r="M502" s="207"/>
      <c r="N502" s="208"/>
      <c r="O502" s="208"/>
      <c r="P502" s="208"/>
      <c r="Q502" s="208"/>
      <c r="R502" s="208"/>
      <c r="S502" s="208"/>
      <c r="T502" s="209"/>
      <c r="AT502" s="210" t="s">
        <v>130</v>
      </c>
      <c r="AU502" s="210" t="s">
        <v>81</v>
      </c>
      <c r="AV502" s="14" t="s">
        <v>128</v>
      </c>
      <c r="AW502" s="14" t="s">
        <v>132</v>
      </c>
      <c r="AX502" s="14" t="s">
        <v>79</v>
      </c>
      <c r="AY502" s="210" t="s">
        <v>120</v>
      </c>
    </row>
    <row r="503" spans="1:65" s="2" customFormat="1" ht="44.25" customHeight="1">
      <c r="A503" s="36"/>
      <c r="B503" s="37"/>
      <c r="C503" s="175" t="s">
        <v>1036</v>
      </c>
      <c r="D503" s="175" t="s">
        <v>123</v>
      </c>
      <c r="E503" s="176" t="s">
        <v>1037</v>
      </c>
      <c r="F503" s="177" t="s">
        <v>1038</v>
      </c>
      <c r="G503" s="178" t="s">
        <v>716</v>
      </c>
      <c r="H503" s="179">
        <v>4247.75</v>
      </c>
      <c r="I503" s="180"/>
      <c r="J503" s="181">
        <f>ROUND(I503*H503,2)</f>
        <v>0</v>
      </c>
      <c r="K503" s="177" t="s">
        <v>536</v>
      </c>
      <c r="L503" s="41"/>
      <c r="M503" s="182" t="s">
        <v>19</v>
      </c>
      <c r="N503" s="183" t="s">
        <v>42</v>
      </c>
      <c r="O503" s="66"/>
      <c r="P503" s="184">
        <f>O503*H503</f>
        <v>0</v>
      </c>
      <c r="Q503" s="184">
        <v>0</v>
      </c>
      <c r="R503" s="184">
        <f>Q503*H503</f>
        <v>0</v>
      </c>
      <c r="S503" s="184">
        <v>1E-3</v>
      </c>
      <c r="T503" s="185">
        <f>S503*H503</f>
        <v>4.2477499999999999</v>
      </c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R503" s="186" t="s">
        <v>128</v>
      </c>
      <c r="AT503" s="186" t="s">
        <v>123</v>
      </c>
      <c r="AU503" s="186" t="s">
        <v>81</v>
      </c>
      <c r="AY503" s="19" t="s">
        <v>120</v>
      </c>
      <c r="BE503" s="187">
        <f>IF(N503="základní",J503,0)</f>
        <v>0</v>
      </c>
      <c r="BF503" s="187">
        <f>IF(N503="snížená",J503,0)</f>
        <v>0</v>
      </c>
      <c r="BG503" s="187">
        <f>IF(N503="zákl. přenesená",J503,0)</f>
        <v>0</v>
      </c>
      <c r="BH503" s="187">
        <f>IF(N503="sníž. přenesená",J503,0)</f>
        <v>0</v>
      </c>
      <c r="BI503" s="187">
        <f>IF(N503="nulová",J503,0)</f>
        <v>0</v>
      </c>
      <c r="BJ503" s="19" t="s">
        <v>79</v>
      </c>
      <c r="BK503" s="187">
        <f>ROUND(I503*H503,2)</f>
        <v>0</v>
      </c>
      <c r="BL503" s="19" t="s">
        <v>128</v>
      </c>
      <c r="BM503" s="186" t="s">
        <v>1039</v>
      </c>
    </row>
    <row r="504" spans="1:65" s="2" customFormat="1" ht="10">
      <c r="A504" s="36"/>
      <c r="B504" s="37"/>
      <c r="C504" s="38"/>
      <c r="D504" s="245" t="s">
        <v>538</v>
      </c>
      <c r="E504" s="38"/>
      <c r="F504" s="246" t="s">
        <v>1040</v>
      </c>
      <c r="G504" s="38"/>
      <c r="H504" s="38"/>
      <c r="I504" s="247"/>
      <c r="J504" s="38"/>
      <c r="K504" s="38"/>
      <c r="L504" s="41"/>
      <c r="M504" s="248"/>
      <c r="N504" s="249"/>
      <c r="O504" s="66"/>
      <c r="P504" s="66"/>
      <c r="Q504" s="66"/>
      <c r="R504" s="66"/>
      <c r="S504" s="66"/>
      <c r="T504" s="67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T504" s="19" t="s">
        <v>538</v>
      </c>
      <c r="AU504" s="19" t="s">
        <v>81</v>
      </c>
    </row>
    <row r="505" spans="1:65" s="13" customFormat="1" ht="10">
      <c r="B505" s="188"/>
      <c r="C505" s="189"/>
      <c r="D505" s="190" t="s">
        <v>130</v>
      </c>
      <c r="E505" s="191" t="s">
        <v>19</v>
      </c>
      <c r="F505" s="192" t="s">
        <v>1041</v>
      </c>
      <c r="G505" s="189"/>
      <c r="H505" s="193">
        <v>618</v>
      </c>
      <c r="I505" s="194"/>
      <c r="J505" s="189"/>
      <c r="K505" s="189"/>
      <c r="L505" s="195"/>
      <c r="M505" s="196"/>
      <c r="N505" s="197"/>
      <c r="O505" s="197"/>
      <c r="P505" s="197"/>
      <c r="Q505" s="197"/>
      <c r="R505" s="197"/>
      <c r="S505" s="197"/>
      <c r="T505" s="198"/>
      <c r="AT505" s="199" t="s">
        <v>130</v>
      </c>
      <c r="AU505" s="199" t="s">
        <v>81</v>
      </c>
      <c r="AV505" s="13" t="s">
        <v>81</v>
      </c>
      <c r="AW505" s="13" t="s">
        <v>132</v>
      </c>
      <c r="AX505" s="13" t="s">
        <v>71</v>
      </c>
      <c r="AY505" s="199" t="s">
        <v>120</v>
      </c>
    </row>
    <row r="506" spans="1:65" s="13" customFormat="1" ht="10">
      <c r="B506" s="188"/>
      <c r="C506" s="189"/>
      <c r="D506" s="190" t="s">
        <v>130</v>
      </c>
      <c r="E506" s="191" t="s">
        <v>19</v>
      </c>
      <c r="F506" s="192" t="s">
        <v>1042</v>
      </c>
      <c r="G506" s="189"/>
      <c r="H506" s="193">
        <v>3600</v>
      </c>
      <c r="I506" s="194"/>
      <c r="J506" s="189"/>
      <c r="K506" s="189"/>
      <c r="L506" s="195"/>
      <c r="M506" s="196"/>
      <c r="N506" s="197"/>
      <c r="O506" s="197"/>
      <c r="P506" s="197"/>
      <c r="Q506" s="197"/>
      <c r="R506" s="197"/>
      <c r="S506" s="197"/>
      <c r="T506" s="198"/>
      <c r="AT506" s="199" t="s">
        <v>130</v>
      </c>
      <c r="AU506" s="199" t="s">
        <v>81</v>
      </c>
      <c r="AV506" s="13" t="s">
        <v>81</v>
      </c>
      <c r="AW506" s="13" t="s">
        <v>132</v>
      </c>
      <c r="AX506" s="13" t="s">
        <v>71</v>
      </c>
      <c r="AY506" s="199" t="s">
        <v>120</v>
      </c>
    </row>
    <row r="507" spans="1:65" s="13" customFormat="1" ht="10">
      <c r="B507" s="188"/>
      <c r="C507" s="189"/>
      <c r="D507" s="190" t="s">
        <v>130</v>
      </c>
      <c r="E507" s="191" t="s">
        <v>19</v>
      </c>
      <c r="F507" s="192" t="s">
        <v>1043</v>
      </c>
      <c r="G507" s="189"/>
      <c r="H507" s="193">
        <v>29.75</v>
      </c>
      <c r="I507" s="194"/>
      <c r="J507" s="189"/>
      <c r="K507" s="189"/>
      <c r="L507" s="195"/>
      <c r="M507" s="196"/>
      <c r="N507" s="197"/>
      <c r="O507" s="197"/>
      <c r="P507" s="197"/>
      <c r="Q507" s="197"/>
      <c r="R507" s="197"/>
      <c r="S507" s="197"/>
      <c r="T507" s="198"/>
      <c r="AT507" s="199" t="s">
        <v>130</v>
      </c>
      <c r="AU507" s="199" t="s">
        <v>81</v>
      </c>
      <c r="AV507" s="13" t="s">
        <v>81</v>
      </c>
      <c r="AW507" s="13" t="s">
        <v>132</v>
      </c>
      <c r="AX507" s="13" t="s">
        <v>71</v>
      </c>
      <c r="AY507" s="199" t="s">
        <v>120</v>
      </c>
    </row>
    <row r="508" spans="1:65" s="14" customFormat="1" ht="10">
      <c r="B508" s="200"/>
      <c r="C508" s="201"/>
      <c r="D508" s="190" t="s">
        <v>130</v>
      </c>
      <c r="E508" s="202" t="s">
        <v>19</v>
      </c>
      <c r="F508" s="203" t="s">
        <v>133</v>
      </c>
      <c r="G508" s="201"/>
      <c r="H508" s="204">
        <v>4247.75</v>
      </c>
      <c r="I508" s="205"/>
      <c r="J508" s="201"/>
      <c r="K508" s="201"/>
      <c r="L508" s="206"/>
      <c r="M508" s="207"/>
      <c r="N508" s="208"/>
      <c r="O508" s="208"/>
      <c r="P508" s="208"/>
      <c r="Q508" s="208"/>
      <c r="R508" s="208"/>
      <c r="S508" s="208"/>
      <c r="T508" s="209"/>
      <c r="AT508" s="210" t="s">
        <v>130</v>
      </c>
      <c r="AU508" s="210" t="s">
        <v>81</v>
      </c>
      <c r="AV508" s="14" t="s">
        <v>128</v>
      </c>
      <c r="AW508" s="14" t="s">
        <v>132</v>
      </c>
      <c r="AX508" s="14" t="s">
        <v>79</v>
      </c>
      <c r="AY508" s="210" t="s">
        <v>120</v>
      </c>
    </row>
    <row r="509" spans="1:65" s="2" customFormat="1" ht="16.5" customHeight="1">
      <c r="A509" s="36"/>
      <c r="B509" s="37"/>
      <c r="C509" s="175" t="s">
        <v>1044</v>
      </c>
      <c r="D509" s="175" t="s">
        <v>123</v>
      </c>
      <c r="E509" s="176" t="s">
        <v>1045</v>
      </c>
      <c r="F509" s="177" t="s">
        <v>1046</v>
      </c>
      <c r="G509" s="178" t="s">
        <v>716</v>
      </c>
      <c r="H509" s="179">
        <v>7826</v>
      </c>
      <c r="I509" s="180"/>
      <c r="J509" s="181">
        <f>ROUND(I509*H509,2)</f>
        <v>0</v>
      </c>
      <c r="K509" s="177" t="s">
        <v>536</v>
      </c>
      <c r="L509" s="41"/>
      <c r="M509" s="182" t="s">
        <v>19</v>
      </c>
      <c r="N509" s="183" t="s">
        <v>42</v>
      </c>
      <c r="O509" s="66"/>
      <c r="P509" s="184">
        <f>O509*H509</f>
        <v>0</v>
      </c>
      <c r="Q509" s="184">
        <v>0</v>
      </c>
      <c r="R509" s="184">
        <f>Q509*H509</f>
        <v>0</v>
      </c>
      <c r="S509" s="184">
        <v>1E-3</v>
      </c>
      <c r="T509" s="185">
        <f>S509*H509</f>
        <v>7.8260000000000005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186" t="s">
        <v>128</v>
      </c>
      <c r="AT509" s="186" t="s">
        <v>123</v>
      </c>
      <c r="AU509" s="186" t="s">
        <v>81</v>
      </c>
      <c r="AY509" s="19" t="s">
        <v>120</v>
      </c>
      <c r="BE509" s="187">
        <f>IF(N509="základní",J509,0)</f>
        <v>0</v>
      </c>
      <c r="BF509" s="187">
        <f>IF(N509="snížená",J509,0)</f>
        <v>0</v>
      </c>
      <c r="BG509" s="187">
        <f>IF(N509="zákl. přenesená",J509,0)</f>
        <v>0</v>
      </c>
      <c r="BH509" s="187">
        <f>IF(N509="sníž. přenesená",J509,0)</f>
        <v>0</v>
      </c>
      <c r="BI509" s="187">
        <f>IF(N509="nulová",J509,0)</f>
        <v>0</v>
      </c>
      <c r="BJ509" s="19" t="s">
        <v>79</v>
      </c>
      <c r="BK509" s="187">
        <f>ROUND(I509*H509,2)</f>
        <v>0</v>
      </c>
      <c r="BL509" s="19" t="s">
        <v>128</v>
      </c>
      <c r="BM509" s="186" t="s">
        <v>1047</v>
      </c>
    </row>
    <row r="510" spans="1:65" s="2" customFormat="1" ht="10">
      <c r="A510" s="36"/>
      <c r="B510" s="37"/>
      <c r="C510" s="38"/>
      <c r="D510" s="245" t="s">
        <v>538</v>
      </c>
      <c r="E510" s="38"/>
      <c r="F510" s="246" t="s">
        <v>1048</v>
      </c>
      <c r="G510" s="38"/>
      <c r="H510" s="38"/>
      <c r="I510" s="247"/>
      <c r="J510" s="38"/>
      <c r="K510" s="38"/>
      <c r="L510" s="41"/>
      <c r="M510" s="248"/>
      <c r="N510" s="249"/>
      <c r="O510" s="66"/>
      <c r="P510" s="66"/>
      <c r="Q510" s="66"/>
      <c r="R510" s="66"/>
      <c r="S510" s="66"/>
      <c r="T510" s="67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T510" s="19" t="s">
        <v>538</v>
      </c>
      <c r="AU510" s="19" t="s">
        <v>81</v>
      </c>
    </row>
    <row r="511" spans="1:65" s="13" customFormat="1" ht="10">
      <c r="B511" s="188"/>
      <c r="C511" s="189"/>
      <c r="D511" s="190" t="s">
        <v>130</v>
      </c>
      <c r="E511" s="191" t="s">
        <v>19</v>
      </c>
      <c r="F511" s="192" t="s">
        <v>1049</v>
      </c>
      <c r="G511" s="189"/>
      <c r="H511" s="193">
        <v>7826</v>
      </c>
      <c r="I511" s="194"/>
      <c r="J511" s="189"/>
      <c r="K511" s="189"/>
      <c r="L511" s="195"/>
      <c r="M511" s="196"/>
      <c r="N511" s="197"/>
      <c r="O511" s="197"/>
      <c r="P511" s="197"/>
      <c r="Q511" s="197"/>
      <c r="R511" s="197"/>
      <c r="S511" s="197"/>
      <c r="T511" s="198"/>
      <c r="AT511" s="199" t="s">
        <v>130</v>
      </c>
      <c r="AU511" s="199" t="s">
        <v>81</v>
      </c>
      <c r="AV511" s="13" t="s">
        <v>81</v>
      </c>
      <c r="AW511" s="13" t="s">
        <v>132</v>
      </c>
      <c r="AX511" s="13" t="s">
        <v>79</v>
      </c>
      <c r="AY511" s="199" t="s">
        <v>120</v>
      </c>
    </row>
    <row r="512" spans="1:65" s="2" customFormat="1" ht="24.15" customHeight="1">
      <c r="A512" s="36"/>
      <c r="B512" s="37"/>
      <c r="C512" s="175" t="s">
        <v>1050</v>
      </c>
      <c r="D512" s="175" t="s">
        <v>123</v>
      </c>
      <c r="E512" s="176" t="s">
        <v>1051</v>
      </c>
      <c r="F512" s="177" t="s">
        <v>1052</v>
      </c>
      <c r="G512" s="178" t="s">
        <v>301</v>
      </c>
      <c r="H512" s="179">
        <v>210.2</v>
      </c>
      <c r="I512" s="180"/>
      <c r="J512" s="181">
        <f>ROUND(I512*H512,2)</f>
        <v>0</v>
      </c>
      <c r="K512" s="177" t="s">
        <v>536</v>
      </c>
      <c r="L512" s="41"/>
      <c r="M512" s="182" t="s">
        <v>19</v>
      </c>
      <c r="N512" s="183" t="s">
        <v>42</v>
      </c>
      <c r="O512" s="66"/>
      <c r="P512" s="184">
        <f>O512*H512</f>
        <v>0</v>
      </c>
      <c r="Q512" s="184">
        <v>7.6000000000000004E-4</v>
      </c>
      <c r="R512" s="184">
        <f>Q512*H512</f>
        <v>0.15975200000000001</v>
      </c>
      <c r="S512" s="184">
        <v>2.0999999999999999E-3</v>
      </c>
      <c r="T512" s="185">
        <f>S512*H512</f>
        <v>0.44141999999999992</v>
      </c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R512" s="186" t="s">
        <v>128</v>
      </c>
      <c r="AT512" s="186" t="s">
        <v>123</v>
      </c>
      <c r="AU512" s="186" t="s">
        <v>81</v>
      </c>
      <c r="AY512" s="19" t="s">
        <v>120</v>
      </c>
      <c r="BE512" s="187">
        <f>IF(N512="základní",J512,0)</f>
        <v>0</v>
      </c>
      <c r="BF512" s="187">
        <f>IF(N512="snížená",J512,0)</f>
        <v>0</v>
      </c>
      <c r="BG512" s="187">
        <f>IF(N512="zákl. přenesená",J512,0)</f>
        <v>0</v>
      </c>
      <c r="BH512" s="187">
        <f>IF(N512="sníž. přenesená",J512,0)</f>
        <v>0</v>
      </c>
      <c r="BI512" s="187">
        <f>IF(N512="nulová",J512,0)</f>
        <v>0</v>
      </c>
      <c r="BJ512" s="19" t="s">
        <v>79</v>
      </c>
      <c r="BK512" s="187">
        <f>ROUND(I512*H512,2)</f>
        <v>0</v>
      </c>
      <c r="BL512" s="19" t="s">
        <v>128</v>
      </c>
      <c r="BM512" s="186" t="s">
        <v>1053</v>
      </c>
    </row>
    <row r="513" spans="1:65" s="2" customFormat="1" ht="10">
      <c r="A513" s="36"/>
      <c r="B513" s="37"/>
      <c r="C513" s="38"/>
      <c r="D513" s="245" t="s">
        <v>538</v>
      </c>
      <c r="E513" s="38"/>
      <c r="F513" s="246" t="s">
        <v>1054</v>
      </c>
      <c r="G513" s="38"/>
      <c r="H513" s="38"/>
      <c r="I513" s="247"/>
      <c r="J513" s="38"/>
      <c r="K513" s="38"/>
      <c r="L513" s="41"/>
      <c r="M513" s="248"/>
      <c r="N513" s="249"/>
      <c r="O513" s="66"/>
      <c r="P513" s="66"/>
      <c r="Q513" s="66"/>
      <c r="R513" s="66"/>
      <c r="S513" s="66"/>
      <c r="T513" s="67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T513" s="19" t="s">
        <v>538</v>
      </c>
      <c r="AU513" s="19" t="s">
        <v>81</v>
      </c>
    </row>
    <row r="514" spans="1:65" s="13" customFormat="1" ht="10">
      <c r="B514" s="188"/>
      <c r="C514" s="189"/>
      <c r="D514" s="190" t="s">
        <v>130</v>
      </c>
      <c r="E514" s="191" t="s">
        <v>19</v>
      </c>
      <c r="F514" s="192" t="s">
        <v>1055</v>
      </c>
      <c r="G514" s="189"/>
      <c r="H514" s="193">
        <v>72.2</v>
      </c>
      <c r="I514" s="194"/>
      <c r="J514" s="189"/>
      <c r="K514" s="189"/>
      <c r="L514" s="195"/>
      <c r="M514" s="196"/>
      <c r="N514" s="197"/>
      <c r="O514" s="197"/>
      <c r="P514" s="197"/>
      <c r="Q514" s="197"/>
      <c r="R514" s="197"/>
      <c r="S514" s="197"/>
      <c r="T514" s="198"/>
      <c r="AT514" s="199" t="s">
        <v>130</v>
      </c>
      <c r="AU514" s="199" t="s">
        <v>81</v>
      </c>
      <c r="AV514" s="13" t="s">
        <v>81</v>
      </c>
      <c r="AW514" s="13" t="s">
        <v>132</v>
      </c>
      <c r="AX514" s="13" t="s">
        <v>71</v>
      </c>
      <c r="AY514" s="199" t="s">
        <v>120</v>
      </c>
    </row>
    <row r="515" spans="1:65" s="13" customFormat="1" ht="10">
      <c r="B515" s="188"/>
      <c r="C515" s="189"/>
      <c r="D515" s="190" t="s">
        <v>130</v>
      </c>
      <c r="E515" s="191" t="s">
        <v>19</v>
      </c>
      <c r="F515" s="192" t="s">
        <v>1056</v>
      </c>
      <c r="G515" s="189"/>
      <c r="H515" s="193">
        <v>138</v>
      </c>
      <c r="I515" s="194"/>
      <c r="J515" s="189"/>
      <c r="K515" s="189"/>
      <c r="L515" s="195"/>
      <c r="M515" s="196"/>
      <c r="N515" s="197"/>
      <c r="O515" s="197"/>
      <c r="P515" s="197"/>
      <c r="Q515" s="197"/>
      <c r="R515" s="197"/>
      <c r="S515" s="197"/>
      <c r="T515" s="198"/>
      <c r="AT515" s="199" t="s">
        <v>130</v>
      </c>
      <c r="AU515" s="199" t="s">
        <v>81</v>
      </c>
      <c r="AV515" s="13" t="s">
        <v>81</v>
      </c>
      <c r="AW515" s="13" t="s">
        <v>132</v>
      </c>
      <c r="AX515" s="13" t="s">
        <v>71</v>
      </c>
      <c r="AY515" s="199" t="s">
        <v>120</v>
      </c>
    </row>
    <row r="516" spans="1:65" s="14" customFormat="1" ht="10">
      <c r="B516" s="200"/>
      <c r="C516" s="201"/>
      <c r="D516" s="190" t="s">
        <v>130</v>
      </c>
      <c r="E516" s="202" t="s">
        <v>19</v>
      </c>
      <c r="F516" s="203" t="s">
        <v>133</v>
      </c>
      <c r="G516" s="201"/>
      <c r="H516" s="204">
        <v>210.2</v>
      </c>
      <c r="I516" s="205"/>
      <c r="J516" s="201"/>
      <c r="K516" s="201"/>
      <c r="L516" s="206"/>
      <c r="M516" s="207"/>
      <c r="N516" s="208"/>
      <c r="O516" s="208"/>
      <c r="P516" s="208"/>
      <c r="Q516" s="208"/>
      <c r="R516" s="208"/>
      <c r="S516" s="208"/>
      <c r="T516" s="209"/>
      <c r="AT516" s="210" t="s">
        <v>130</v>
      </c>
      <c r="AU516" s="210" t="s">
        <v>81</v>
      </c>
      <c r="AV516" s="14" t="s">
        <v>128</v>
      </c>
      <c r="AW516" s="14" t="s">
        <v>132</v>
      </c>
      <c r="AX516" s="14" t="s">
        <v>79</v>
      </c>
      <c r="AY516" s="210" t="s">
        <v>120</v>
      </c>
    </row>
    <row r="517" spans="1:65" s="2" customFormat="1" ht="24.15" customHeight="1">
      <c r="A517" s="36"/>
      <c r="B517" s="37"/>
      <c r="C517" s="175" t="s">
        <v>1057</v>
      </c>
      <c r="D517" s="175" t="s">
        <v>123</v>
      </c>
      <c r="E517" s="176" t="s">
        <v>1058</v>
      </c>
      <c r="F517" s="177" t="s">
        <v>1059</v>
      </c>
      <c r="G517" s="178" t="s">
        <v>301</v>
      </c>
      <c r="H517" s="179">
        <v>2.4</v>
      </c>
      <c r="I517" s="180"/>
      <c r="J517" s="181">
        <f>ROUND(I517*H517,2)</f>
        <v>0</v>
      </c>
      <c r="K517" s="177" t="s">
        <v>536</v>
      </c>
      <c r="L517" s="41"/>
      <c r="M517" s="182" t="s">
        <v>19</v>
      </c>
      <c r="N517" s="183" t="s">
        <v>42</v>
      </c>
      <c r="O517" s="66"/>
      <c r="P517" s="184">
        <f>O517*H517</f>
        <v>0</v>
      </c>
      <c r="Q517" s="184">
        <v>3.4499999999999999E-3</v>
      </c>
      <c r="R517" s="184">
        <f>Q517*H517</f>
        <v>8.2799999999999992E-3</v>
      </c>
      <c r="S517" s="184">
        <v>8.6999999999999994E-2</v>
      </c>
      <c r="T517" s="185">
        <f>S517*H517</f>
        <v>0.20879999999999999</v>
      </c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R517" s="186" t="s">
        <v>128</v>
      </c>
      <c r="AT517" s="186" t="s">
        <v>123</v>
      </c>
      <c r="AU517" s="186" t="s">
        <v>81</v>
      </c>
      <c r="AY517" s="19" t="s">
        <v>120</v>
      </c>
      <c r="BE517" s="187">
        <f>IF(N517="základní",J517,0)</f>
        <v>0</v>
      </c>
      <c r="BF517" s="187">
        <f>IF(N517="snížená",J517,0)</f>
        <v>0</v>
      </c>
      <c r="BG517" s="187">
        <f>IF(N517="zákl. přenesená",J517,0)</f>
        <v>0</v>
      </c>
      <c r="BH517" s="187">
        <f>IF(N517="sníž. přenesená",J517,0)</f>
        <v>0</v>
      </c>
      <c r="BI517" s="187">
        <f>IF(N517="nulová",J517,0)</f>
        <v>0</v>
      </c>
      <c r="BJ517" s="19" t="s">
        <v>79</v>
      </c>
      <c r="BK517" s="187">
        <f>ROUND(I517*H517,2)</f>
        <v>0</v>
      </c>
      <c r="BL517" s="19" t="s">
        <v>128</v>
      </c>
      <c r="BM517" s="186" t="s">
        <v>1060</v>
      </c>
    </row>
    <row r="518" spans="1:65" s="2" customFormat="1" ht="10">
      <c r="A518" s="36"/>
      <c r="B518" s="37"/>
      <c r="C518" s="38"/>
      <c r="D518" s="245" t="s">
        <v>538</v>
      </c>
      <c r="E518" s="38"/>
      <c r="F518" s="246" t="s">
        <v>1061</v>
      </c>
      <c r="G518" s="38"/>
      <c r="H518" s="38"/>
      <c r="I518" s="247"/>
      <c r="J518" s="38"/>
      <c r="K518" s="38"/>
      <c r="L518" s="41"/>
      <c r="M518" s="248"/>
      <c r="N518" s="249"/>
      <c r="O518" s="66"/>
      <c r="P518" s="66"/>
      <c r="Q518" s="66"/>
      <c r="R518" s="66"/>
      <c r="S518" s="66"/>
      <c r="T518" s="67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T518" s="19" t="s">
        <v>538</v>
      </c>
      <c r="AU518" s="19" t="s">
        <v>81</v>
      </c>
    </row>
    <row r="519" spans="1:65" s="15" customFormat="1" ht="10">
      <c r="B519" s="211"/>
      <c r="C519" s="212"/>
      <c r="D519" s="190" t="s">
        <v>130</v>
      </c>
      <c r="E519" s="213" t="s">
        <v>19</v>
      </c>
      <c r="F519" s="214" t="s">
        <v>1062</v>
      </c>
      <c r="G519" s="212"/>
      <c r="H519" s="213" t="s">
        <v>19</v>
      </c>
      <c r="I519" s="215"/>
      <c r="J519" s="212"/>
      <c r="K519" s="212"/>
      <c r="L519" s="216"/>
      <c r="M519" s="217"/>
      <c r="N519" s="218"/>
      <c r="O519" s="218"/>
      <c r="P519" s="218"/>
      <c r="Q519" s="218"/>
      <c r="R519" s="218"/>
      <c r="S519" s="218"/>
      <c r="T519" s="219"/>
      <c r="AT519" s="220" t="s">
        <v>130</v>
      </c>
      <c r="AU519" s="220" t="s">
        <v>81</v>
      </c>
      <c r="AV519" s="15" t="s">
        <v>79</v>
      </c>
      <c r="AW519" s="15" t="s">
        <v>132</v>
      </c>
      <c r="AX519" s="15" t="s">
        <v>71</v>
      </c>
      <c r="AY519" s="220" t="s">
        <v>120</v>
      </c>
    </row>
    <row r="520" spans="1:65" s="13" customFormat="1" ht="10">
      <c r="B520" s="188"/>
      <c r="C520" s="189"/>
      <c r="D520" s="190" t="s">
        <v>130</v>
      </c>
      <c r="E520" s="191" t="s">
        <v>19</v>
      </c>
      <c r="F520" s="192" t="s">
        <v>1063</v>
      </c>
      <c r="G520" s="189"/>
      <c r="H520" s="193">
        <v>2.4</v>
      </c>
      <c r="I520" s="194"/>
      <c r="J520" s="189"/>
      <c r="K520" s="189"/>
      <c r="L520" s="195"/>
      <c r="M520" s="196"/>
      <c r="N520" s="197"/>
      <c r="O520" s="197"/>
      <c r="P520" s="197"/>
      <c r="Q520" s="197"/>
      <c r="R520" s="197"/>
      <c r="S520" s="197"/>
      <c r="T520" s="198"/>
      <c r="AT520" s="199" t="s">
        <v>130</v>
      </c>
      <c r="AU520" s="199" t="s">
        <v>81</v>
      </c>
      <c r="AV520" s="13" t="s">
        <v>81</v>
      </c>
      <c r="AW520" s="13" t="s">
        <v>132</v>
      </c>
      <c r="AX520" s="13" t="s">
        <v>79</v>
      </c>
      <c r="AY520" s="199" t="s">
        <v>120</v>
      </c>
    </row>
    <row r="521" spans="1:65" s="2" customFormat="1" ht="16.5" customHeight="1">
      <c r="A521" s="36"/>
      <c r="B521" s="37"/>
      <c r="C521" s="175" t="s">
        <v>1064</v>
      </c>
      <c r="D521" s="175" t="s">
        <v>123</v>
      </c>
      <c r="E521" s="176" t="s">
        <v>1065</v>
      </c>
      <c r="F521" s="177" t="s">
        <v>1066</v>
      </c>
      <c r="G521" s="178" t="s">
        <v>404</v>
      </c>
      <c r="H521" s="179">
        <v>1725.9179999999999</v>
      </c>
      <c r="I521" s="180"/>
      <c r="J521" s="181">
        <f>ROUND(I521*H521,2)</f>
        <v>0</v>
      </c>
      <c r="K521" s="177" t="s">
        <v>536</v>
      </c>
      <c r="L521" s="41"/>
      <c r="M521" s="182" t="s">
        <v>19</v>
      </c>
      <c r="N521" s="183" t="s">
        <v>42</v>
      </c>
      <c r="O521" s="66"/>
      <c r="P521" s="184">
        <f>O521*H521</f>
        <v>0</v>
      </c>
      <c r="Q521" s="184">
        <v>0</v>
      </c>
      <c r="R521" s="184">
        <f>Q521*H521</f>
        <v>0</v>
      </c>
      <c r="S521" s="184">
        <v>0</v>
      </c>
      <c r="T521" s="185">
        <f>S521*H521</f>
        <v>0</v>
      </c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R521" s="186" t="s">
        <v>128</v>
      </c>
      <c r="AT521" s="186" t="s">
        <v>123</v>
      </c>
      <c r="AU521" s="186" t="s">
        <v>81</v>
      </c>
      <c r="AY521" s="19" t="s">
        <v>120</v>
      </c>
      <c r="BE521" s="187">
        <f>IF(N521="základní",J521,0)</f>
        <v>0</v>
      </c>
      <c r="BF521" s="187">
        <f>IF(N521="snížená",J521,0)</f>
        <v>0</v>
      </c>
      <c r="BG521" s="187">
        <f>IF(N521="zákl. přenesená",J521,0)</f>
        <v>0</v>
      </c>
      <c r="BH521" s="187">
        <f>IF(N521="sníž. přenesená",J521,0)</f>
        <v>0</v>
      </c>
      <c r="BI521" s="187">
        <f>IF(N521="nulová",J521,0)</f>
        <v>0</v>
      </c>
      <c r="BJ521" s="19" t="s">
        <v>79</v>
      </c>
      <c r="BK521" s="187">
        <f>ROUND(I521*H521,2)</f>
        <v>0</v>
      </c>
      <c r="BL521" s="19" t="s">
        <v>128</v>
      </c>
      <c r="BM521" s="186" t="s">
        <v>1067</v>
      </c>
    </row>
    <row r="522" spans="1:65" s="2" customFormat="1" ht="10">
      <c r="A522" s="36"/>
      <c r="B522" s="37"/>
      <c r="C522" s="38"/>
      <c r="D522" s="245" t="s">
        <v>538</v>
      </c>
      <c r="E522" s="38"/>
      <c r="F522" s="246" t="s">
        <v>1068</v>
      </c>
      <c r="G522" s="38"/>
      <c r="H522" s="38"/>
      <c r="I522" s="247"/>
      <c r="J522" s="38"/>
      <c r="K522" s="38"/>
      <c r="L522" s="41"/>
      <c r="M522" s="248"/>
      <c r="N522" s="249"/>
      <c r="O522" s="66"/>
      <c r="P522" s="66"/>
      <c r="Q522" s="66"/>
      <c r="R522" s="66"/>
      <c r="S522" s="66"/>
      <c r="T522" s="67"/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T522" s="19" t="s">
        <v>538</v>
      </c>
      <c r="AU522" s="19" t="s">
        <v>81</v>
      </c>
    </row>
    <row r="523" spans="1:65" s="13" customFormat="1" ht="10">
      <c r="B523" s="188"/>
      <c r="C523" s="189"/>
      <c r="D523" s="190" t="s">
        <v>130</v>
      </c>
      <c r="E523" s="191" t="s">
        <v>19</v>
      </c>
      <c r="F523" s="192" t="s">
        <v>1069</v>
      </c>
      <c r="G523" s="189"/>
      <c r="H523" s="193">
        <v>377.82</v>
      </c>
      <c r="I523" s="194"/>
      <c r="J523" s="189"/>
      <c r="K523" s="189"/>
      <c r="L523" s="195"/>
      <c r="M523" s="196"/>
      <c r="N523" s="197"/>
      <c r="O523" s="197"/>
      <c r="P523" s="197"/>
      <c r="Q523" s="197"/>
      <c r="R523" s="197"/>
      <c r="S523" s="197"/>
      <c r="T523" s="198"/>
      <c r="AT523" s="199" t="s">
        <v>130</v>
      </c>
      <c r="AU523" s="199" t="s">
        <v>81</v>
      </c>
      <c r="AV523" s="13" t="s">
        <v>81</v>
      </c>
      <c r="AW523" s="13" t="s">
        <v>132</v>
      </c>
      <c r="AX523" s="13" t="s">
        <v>71</v>
      </c>
      <c r="AY523" s="199" t="s">
        <v>120</v>
      </c>
    </row>
    <row r="524" spans="1:65" s="13" customFormat="1" ht="10">
      <c r="B524" s="188"/>
      <c r="C524" s="189"/>
      <c r="D524" s="190" t="s">
        <v>130</v>
      </c>
      <c r="E524" s="191" t="s">
        <v>19</v>
      </c>
      <c r="F524" s="192" t="s">
        <v>984</v>
      </c>
      <c r="G524" s="189"/>
      <c r="H524" s="193">
        <v>534.68650000000002</v>
      </c>
      <c r="I524" s="194"/>
      <c r="J524" s="189"/>
      <c r="K524" s="189"/>
      <c r="L524" s="195"/>
      <c r="M524" s="196"/>
      <c r="N524" s="197"/>
      <c r="O524" s="197"/>
      <c r="P524" s="197"/>
      <c r="Q524" s="197"/>
      <c r="R524" s="197"/>
      <c r="S524" s="197"/>
      <c r="T524" s="198"/>
      <c r="AT524" s="199" t="s">
        <v>130</v>
      </c>
      <c r="AU524" s="199" t="s">
        <v>81</v>
      </c>
      <c r="AV524" s="13" t="s">
        <v>81</v>
      </c>
      <c r="AW524" s="13" t="s">
        <v>132</v>
      </c>
      <c r="AX524" s="13" t="s">
        <v>71</v>
      </c>
      <c r="AY524" s="199" t="s">
        <v>120</v>
      </c>
    </row>
    <row r="525" spans="1:65" s="13" customFormat="1" ht="10">
      <c r="B525" s="188"/>
      <c r="C525" s="189"/>
      <c r="D525" s="190" t="s">
        <v>130</v>
      </c>
      <c r="E525" s="191" t="s">
        <v>19</v>
      </c>
      <c r="F525" s="192" t="s">
        <v>985</v>
      </c>
      <c r="G525" s="189"/>
      <c r="H525" s="193">
        <v>501.82800000000003</v>
      </c>
      <c r="I525" s="194"/>
      <c r="J525" s="189"/>
      <c r="K525" s="189"/>
      <c r="L525" s="195"/>
      <c r="M525" s="196"/>
      <c r="N525" s="197"/>
      <c r="O525" s="197"/>
      <c r="P525" s="197"/>
      <c r="Q525" s="197"/>
      <c r="R525" s="197"/>
      <c r="S525" s="197"/>
      <c r="T525" s="198"/>
      <c r="AT525" s="199" t="s">
        <v>130</v>
      </c>
      <c r="AU525" s="199" t="s">
        <v>81</v>
      </c>
      <c r="AV525" s="13" t="s">
        <v>81</v>
      </c>
      <c r="AW525" s="13" t="s">
        <v>132</v>
      </c>
      <c r="AX525" s="13" t="s">
        <v>71</v>
      </c>
      <c r="AY525" s="199" t="s">
        <v>120</v>
      </c>
    </row>
    <row r="526" spans="1:65" s="13" customFormat="1" ht="10">
      <c r="B526" s="188"/>
      <c r="C526" s="189"/>
      <c r="D526" s="190" t="s">
        <v>130</v>
      </c>
      <c r="E526" s="191" t="s">
        <v>19</v>
      </c>
      <c r="F526" s="192" t="s">
        <v>992</v>
      </c>
      <c r="G526" s="189"/>
      <c r="H526" s="193">
        <v>47.779200000000003</v>
      </c>
      <c r="I526" s="194"/>
      <c r="J526" s="189"/>
      <c r="K526" s="189"/>
      <c r="L526" s="195"/>
      <c r="M526" s="196"/>
      <c r="N526" s="197"/>
      <c r="O526" s="197"/>
      <c r="P526" s="197"/>
      <c r="Q526" s="197"/>
      <c r="R526" s="197"/>
      <c r="S526" s="197"/>
      <c r="T526" s="198"/>
      <c r="AT526" s="199" t="s">
        <v>130</v>
      </c>
      <c r="AU526" s="199" t="s">
        <v>81</v>
      </c>
      <c r="AV526" s="13" t="s">
        <v>81</v>
      </c>
      <c r="AW526" s="13" t="s">
        <v>132</v>
      </c>
      <c r="AX526" s="13" t="s">
        <v>71</v>
      </c>
      <c r="AY526" s="199" t="s">
        <v>120</v>
      </c>
    </row>
    <row r="527" spans="1:65" s="13" customFormat="1" ht="10">
      <c r="B527" s="188"/>
      <c r="C527" s="189"/>
      <c r="D527" s="190" t="s">
        <v>130</v>
      </c>
      <c r="E527" s="191" t="s">
        <v>19</v>
      </c>
      <c r="F527" s="192" t="s">
        <v>993</v>
      </c>
      <c r="G527" s="189"/>
      <c r="H527" s="193">
        <v>263.80439999999999</v>
      </c>
      <c r="I527" s="194"/>
      <c r="J527" s="189"/>
      <c r="K527" s="189"/>
      <c r="L527" s="195"/>
      <c r="M527" s="196"/>
      <c r="N527" s="197"/>
      <c r="O527" s="197"/>
      <c r="P527" s="197"/>
      <c r="Q527" s="197"/>
      <c r="R527" s="197"/>
      <c r="S527" s="197"/>
      <c r="T527" s="198"/>
      <c r="AT527" s="199" t="s">
        <v>130</v>
      </c>
      <c r="AU527" s="199" t="s">
        <v>81</v>
      </c>
      <c r="AV527" s="13" t="s">
        <v>81</v>
      </c>
      <c r="AW527" s="13" t="s">
        <v>132</v>
      </c>
      <c r="AX527" s="13" t="s">
        <v>71</v>
      </c>
      <c r="AY527" s="199" t="s">
        <v>120</v>
      </c>
    </row>
    <row r="528" spans="1:65" s="14" customFormat="1" ht="10">
      <c r="B528" s="200"/>
      <c r="C528" s="201"/>
      <c r="D528" s="190" t="s">
        <v>130</v>
      </c>
      <c r="E528" s="202" t="s">
        <v>19</v>
      </c>
      <c r="F528" s="203" t="s">
        <v>133</v>
      </c>
      <c r="G528" s="201"/>
      <c r="H528" s="204">
        <v>1725.9180999999999</v>
      </c>
      <c r="I528" s="205"/>
      <c r="J528" s="201"/>
      <c r="K528" s="201"/>
      <c r="L528" s="206"/>
      <c r="M528" s="207"/>
      <c r="N528" s="208"/>
      <c r="O528" s="208"/>
      <c r="P528" s="208"/>
      <c r="Q528" s="208"/>
      <c r="R528" s="208"/>
      <c r="S528" s="208"/>
      <c r="T528" s="209"/>
      <c r="AT528" s="210" t="s">
        <v>130</v>
      </c>
      <c r="AU528" s="210" t="s">
        <v>81</v>
      </c>
      <c r="AV528" s="14" t="s">
        <v>128</v>
      </c>
      <c r="AW528" s="14" t="s">
        <v>132</v>
      </c>
      <c r="AX528" s="14" t="s">
        <v>79</v>
      </c>
      <c r="AY528" s="210" t="s">
        <v>120</v>
      </c>
    </row>
    <row r="529" spans="1:65" s="2" customFormat="1" ht="24.15" customHeight="1">
      <c r="A529" s="36"/>
      <c r="B529" s="37"/>
      <c r="C529" s="175" t="s">
        <v>1070</v>
      </c>
      <c r="D529" s="175" t="s">
        <v>123</v>
      </c>
      <c r="E529" s="176" t="s">
        <v>1071</v>
      </c>
      <c r="F529" s="177" t="s">
        <v>1072</v>
      </c>
      <c r="G529" s="178" t="s">
        <v>204</v>
      </c>
      <c r="H529" s="179">
        <v>324</v>
      </c>
      <c r="I529" s="180"/>
      <c r="J529" s="181">
        <f>ROUND(I529*H529,2)</f>
        <v>0</v>
      </c>
      <c r="K529" s="177" t="s">
        <v>536</v>
      </c>
      <c r="L529" s="41"/>
      <c r="M529" s="182" t="s">
        <v>19</v>
      </c>
      <c r="N529" s="183" t="s">
        <v>42</v>
      </c>
      <c r="O529" s="66"/>
      <c r="P529" s="184">
        <f>O529*H529</f>
        <v>0</v>
      </c>
      <c r="Q529" s="184">
        <v>3.3500000000000001E-3</v>
      </c>
      <c r="R529" s="184">
        <f>Q529*H529</f>
        <v>1.0854000000000001</v>
      </c>
      <c r="S529" s="184">
        <v>0</v>
      </c>
      <c r="T529" s="185">
        <f>S529*H529</f>
        <v>0</v>
      </c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R529" s="186" t="s">
        <v>128</v>
      </c>
      <c r="AT529" s="186" t="s">
        <v>123</v>
      </c>
      <c r="AU529" s="186" t="s">
        <v>81</v>
      </c>
      <c r="AY529" s="19" t="s">
        <v>120</v>
      </c>
      <c r="BE529" s="187">
        <f>IF(N529="základní",J529,0)</f>
        <v>0</v>
      </c>
      <c r="BF529" s="187">
        <f>IF(N529="snížená",J529,0)</f>
        <v>0</v>
      </c>
      <c r="BG529" s="187">
        <f>IF(N529="zákl. přenesená",J529,0)</f>
        <v>0</v>
      </c>
      <c r="BH529" s="187">
        <f>IF(N529="sníž. přenesená",J529,0)</f>
        <v>0</v>
      </c>
      <c r="BI529" s="187">
        <f>IF(N529="nulová",J529,0)</f>
        <v>0</v>
      </c>
      <c r="BJ529" s="19" t="s">
        <v>79</v>
      </c>
      <c r="BK529" s="187">
        <f>ROUND(I529*H529,2)</f>
        <v>0</v>
      </c>
      <c r="BL529" s="19" t="s">
        <v>128</v>
      </c>
      <c r="BM529" s="186" t="s">
        <v>1073</v>
      </c>
    </row>
    <row r="530" spans="1:65" s="2" customFormat="1" ht="10">
      <c r="A530" s="36"/>
      <c r="B530" s="37"/>
      <c r="C530" s="38"/>
      <c r="D530" s="245" t="s">
        <v>538</v>
      </c>
      <c r="E530" s="38"/>
      <c r="F530" s="246" t="s">
        <v>1074</v>
      </c>
      <c r="G530" s="38"/>
      <c r="H530" s="38"/>
      <c r="I530" s="247"/>
      <c r="J530" s="38"/>
      <c r="K530" s="38"/>
      <c r="L530" s="41"/>
      <c r="M530" s="248"/>
      <c r="N530" s="249"/>
      <c r="O530" s="66"/>
      <c r="P530" s="66"/>
      <c r="Q530" s="66"/>
      <c r="R530" s="66"/>
      <c r="S530" s="66"/>
      <c r="T530" s="67"/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T530" s="19" t="s">
        <v>538</v>
      </c>
      <c r="AU530" s="19" t="s">
        <v>81</v>
      </c>
    </row>
    <row r="531" spans="1:65" s="15" customFormat="1" ht="10">
      <c r="B531" s="211"/>
      <c r="C531" s="212"/>
      <c r="D531" s="190" t="s">
        <v>130</v>
      </c>
      <c r="E531" s="213" t="s">
        <v>19</v>
      </c>
      <c r="F531" s="214" t="s">
        <v>1075</v>
      </c>
      <c r="G531" s="212"/>
      <c r="H531" s="213" t="s">
        <v>19</v>
      </c>
      <c r="I531" s="215"/>
      <c r="J531" s="212"/>
      <c r="K531" s="212"/>
      <c r="L531" s="216"/>
      <c r="M531" s="217"/>
      <c r="N531" s="218"/>
      <c r="O531" s="218"/>
      <c r="P531" s="218"/>
      <c r="Q531" s="218"/>
      <c r="R531" s="218"/>
      <c r="S531" s="218"/>
      <c r="T531" s="219"/>
      <c r="AT531" s="220" t="s">
        <v>130</v>
      </c>
      <c r="AU531" s="220" t="s">
        <v>81</v>
      </c>
      <c r="AV531" s="15" t="s">
        <v>79</v>
      </c>
      <c r="AW531" s="15" t="s">
        <v>132</v>
      </c>
      <c r="AX531" s="15" t="s">
        <v>71</v>
      </c>
      <c r="AY531" s="220" t="s">
        <v>120</v>
      </c>
    </row>
    <row r="532" spans="1:65" s="13" customFormat="1" ht="10">
      <c r="B532" s="188"/>
      <c r="C532" s="189"/>
      <c r="D532" s="190" t="s">
        <v>130</v>
      </c>
      <c r="E532" s="191" t="s">
        <v>19</v>
      </c>
      <c r="F532" s="192" t="s">
        <v>1076</v>
      </c>
      <c r="G532" s="189"/>
      <c r="H532" s="193">
        <v>324</v>
      </c>
      <c r="I532" s="194"/>
      <c r="J532" s="189"/>
      <c r="K532" s="189"/>
      <c r="L532" s="195"/>
      <c r="M532" s="196"/>
      <c r="N532" s="197"/>
      <c r="O532" s="197"/>
      <c r="P532" s="197"/>
      <c r="Q532" s="197"/>
      <c r="R532" s="197"/>
      <c r="S532" s="197"/>
      <c r="T532" s="198"/>
      <c r="AT532" s="199" t="s">
        <v>130</v>
      </c>
      <c r="AU532" s="199" t="s">
        <v>81</v>
      </c>
      <c r="AV532" s="13" t="s">
        <v>81</v>
      </c>
      <c r="AW532" s="13" t="s">
        <v>132</v>
      </c>
      <c r="AX532" s="13" t="s">
        <v>79</v>
      </c>
      <c r="AY532" s="199" t="s">
        <v>120</v>
      </c>
    </row>
    <row r="533" spans="1:65" s="2" customFormat="1" ht="24.15" customHeight="1">
      <c r="A533" s="36"/>
      <c r="B533" s="37"/>
      <c r="C533" s="175" t="s">
        <v>1077</v>
      </c>
      <c r="D533" s="175" t="s">
        <v>123</v>
      </c>
      <c r="E533" s="176" t="s">
        <v>1078</v>
      </c>
      <c r="F533" s="177" t="s">
        <v>1079</v>
      </c>
      <c r="G533" s="178" t="s">
        <v>204</v>
      </c>
      <c r="H533" s="179">
        <v>152</v>
      </c>
      <c r="I533" s="180"/>
      <c r="J533" s="181">
        <f>ROUND(I533*H533,2)</f>
        <v>0</v>
      </c>
      <c r="K533" s="177" t="s">
        <v>536</v>
      </c>
      <c r="L533" s="41"/>
      <c r="M533" s="182" t="s">
        <v>19</v>
      </c>
      <c r="N533" s="183" t="s">
        <v>42</v>
      </c>
      <c r="O533" s="66"/>
      <c r="P533" s="184">
        <f>O533*H533</f>
        <v>0</v>
      </c>
      <c r="Q533" s="184">
        <v>4.6899999999999997E-3</v>
      </c>
      <c r="R533" s="184">
        <f>Q533*H533</f>
        <v>0.71287999999999996</v>
      </c>
      <c r="S533" s="184">
        <v>0</v>
      </c>
      <c r="T533" s="185">
        <f>S533*H533</f>
        <v>0</v>
      </c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R533" s="186" t="s">
        <v>128</v>
      </c>
      <c r="AT533" s="186" t="s">
        <v>123</v>
      </c>
      <c r="AU533" s="186" t="s">
        <v>81</v>
      </c>
      <c r="AY533" s="19" t="s">
        <v>120</v>
      </c>
      <c r="BE533" s="187">
        <f>IF(N533="základní",J533,0)</f>
        <v>0</v>
      </c>
      <c r="BF533" s="187">
        <f>IF(N533="snížená",J533,0)</f>
        <v>0</v>
      </c>
      <c r="BG533" s="187">
        <f>IF(N533="zákl. přenesená",J533,0)</f>
        <v>0</v>
      </c>
      <c r="BH533" s="187">
        <f>IF(N533="sníž. přenesená",J533,0)</f>
        <v>0</v>
      </c>
      <c r="BI533" s="187">
        <f>IF(N533="nulová",J533,0)</f>
        <v>0</v>
      </c>
      <c r="BJ533" s="19" t="s">
        <v>79</v>
      </c>
      <c r="BK533" s="187">
        <f>ROUND(I533*H533,2)</f>
        <v>0</v>
      </c>
      <c r="BL533" s="19" t="s">
        <v>128</v>
      </c>
      <c r="BM533" s="186" t="s">
        <v>1080</v>
      </c>
    </row>
    <row r="534" spans="1:65" s="2" customFormat="1" ht="10">
      <c r="A534" s="36"/>
      <c r="B534" s="37"/>
      <c r="C534" s="38"/>
      <c r="D534" s="245" t="s">
        <v>538</v>
      </c>
      <c r="E534" s="38"/>
      <c r="F534" s="246" t="s">
        <v>1081</v>
      </c>
      <c r="G534" s="38"/>
      <c r="H534" s="38"/>
      <c r="I534" s="247"/>
      <c r="J534" s="38"/>
      <c r="K534" s="38"/>
      <c r="L534" s="41"/>
      <c r="M534" s="248"/>
      <c r="N534" s="249"/>
      <c r="O534" s="66"/>
      <c r="P534" s="66"/>
      <c r="Q534" s="66"/>
      <c r="R534" s="66"/>
      <c r="S534" s="66"/>
      <c r="T534" s="67"/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T534" s="19" t="s">
        <v>538</v>
      </c>
      <c r="AU534" s="19" t="s">
        <v>81</v>
      </c>
    </row>
    <row r="535" spans="1:65" s="13" customFormat="1" ht="10">
      <c r="B535" s="188"/>
      <c r="C535" s="189"/>
      <c r="D535" s="190" t="s">
        <v>130</v>
      </c>
      <c r="E535" s="191" t="s">
        <v>19</v>
      </c>
      <c r="F535" s="192" t="s">
        <v>1082</v>
      </c>
      <c r="G535" s="189"/>
      <c r="H535" s="193">
        <v>152</v>
      </c>
      <c r="I535" s="194"/>
      <c r="J535" s="189"/>
      <c r="K535" s="189"/>
      <c r="L535" s="195"/>
      <c r="M535" s="196"/>
      <c r="N535" s="197"/>
      <c r="O535" s="197"/>
      <c r="P535" s="197"/>
      <c r="Q535" s="197"/>
      <c r="R535" s="197"/>
      <c r="S535" s="197"/>
      <c r="T535" s="198"/>
      <c r="AT535" s="199" t="s">
        <v>130</v>
      </c>
      <c r="AU535" s="199" t="s">
        <v>81</v>
      </c>
      <c r="AV535" s="13" t="s">
        <v>81</v>
      </c>
      <c r="AW535" s="13" t="s">
        <v>132</v>
      </c>
      <c r="AX535" s="13" t="s">
        <v>79</v>
      </c>
      <c r="AY535" s="199" t="s">
        <v>120</v>
      </c>
    </row>
    <row r="536" spans="1:65" s="2" customFormat="1" ht="16.5" customHeight="1">
      <c r="A536" s="36"/>
      <c r="B536" s="37"/>
      <c r="C536" s="175" t="s">
        <v>1083</v>
      </c>
      <c r="D536" s="175" t="s">
        <v>123</v>
      </c>
      <c r="E536" s="176" t="s">
        <v>1084</v>
      </c>
      <c r="F536" s="177" t="s">
        <v>1085</v>
      </c>
      <c r="G536" s="178" t="s">
        <v>136</v>
      </c>
      <c r="H536" s="179">
        <v>2445.4560000000001</v>
      </c>
      <c r="I536" s="180"/>
      <c r="J536" s="181">
        <f>ROUND(I536*H536,2)</f>
        <v>0</v>
      </c>
      <c r="K536" s="177" t="s">
        <v>19</v>
      </c>
      <c r="L536" s="41"/>
      <c r="M536" s="182" t="s">
        <v>19</v>
      </c>
      <c r="N536" s="183" t="s">
        <v>42</v>
      </c>
      <c r="O536" s="66"/>
      <c r="P536" s="184">
        <f>O536*H536</f>
        <v>0</v>
      </c>
      <c r="Q536" s="184">
        <v>0</v>
      </c>
      <c r="R536" s="184">
        <f>Q536*H536</f>
        <v>0</v>
      </c>
      <c r="S536" s="184">
        <v>0</v>
      </c>
      <c r="T536" s="185">
        <f>S536*H536</f>
        <v>0</v>
      </c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R536" s="186" t="s">
        <v>128</v>
      </c>
      <c r="AT536" s="186" t="s">
        <v>123</v>
      </c>
      <c r="AU536" s="186" t="s">
        <v>81</v>
      </c>
      <c r="AY536" s="19" t="s">
        <v>120</v>
      </c>
      <c r="BE536" s="187">
        <f>IF(N536="základní",J536,0)</f>
        <v>0</v>
      </c>
      <c r="BF536" s="187">
        <f>IF(N536="snížená",J536,0)</f>
        <v>0</v>
      </c>
      <c r="BG536" s="187">
        <f>IF(N536="zákl. přenesená",J536,0)</f>
        <v>0</v>
      </c>
      <c r="BH536" s="187">
        <f>IF(N536="sníž. přenesená",J536,0)</f>
        <v>0</v>
      </c>
      <c r="BI536" s="187">
        <f>IF(N536="nulová",J536,0)</f>
        <v>0</v>
      </c>
      <c r="BJ536" s="19" t="s">
        <v>79</v>
      </c>
      <c r="BK536" s="187">
        <f>ROUND(I536*H536,2)</f>
        <v>0</v>
      </c>
      <c r="BL536" s="19" t="s">
        <v>128</v>
      </c>
      <c r="BM536" s="186" t="s">
        <v>1086</v>
      </c>
    </row>
    <row r="537" spans="1:65" s="2" customFormat="1" ht="18">
      <c r="A537" s="36"/>
      <c r="B537" s="37"/>
      <c r="C537" s="38"/>
      <c r="D537" s="190" t="s">
        <v>1087</v>
      </c>
      <c r="E537" s="38"/>
      <c r="F537" s="250" t="s">
        <v>1088</v>
      </c>
      <c r="G537" s="38"/>
      <c r="H537" s="38"/>
      <c r="I537" s="247"/>
      <c r="J537" s="38"/>
      <c r="K537" s="38"/>
      <c r="L537" s="41"/>
      <c r="M537" s="248"/>
      <c r="N537" s="249"/>
      <c r="O537" s="66"/>
      <c r="P537" s="66"/>
      <c r="Q537" s="66"/>
      <c r="R537" s="66"/>
      <c r="S537" s="66"/>
      <c r="T537" s="67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T537" s="19" t="s">
        <v>1087</v>
      </c>
      <c r="AU537" s="19" t="s">
        <v>81</v>
      </c>
    </row>
    <row r="538" spans="1:65" s="13" customFormat="1" ht="10">
      <c r="B538" s="188"/>
      <c r="C538" s="189"/>
      <c r="D538" s="190" t="s">
        <v>130</v>
      </c>
      <c r="E538" s="191" t="s">
        <v>19</v>
      </c>
      <c r="F538" s="192" t="s">
        <v>1089</v>
      </c>
      <c r="G538" s="189"/>
      <c r="H538" s="193">
        <v>2445.4560000000001</v>
      </c>
      <c r="I538" s="194"/>
      <c r="J538" s="189"/>
      <c r="K538" s="189"/>
      <c r="L538" s="195"/>
      <c r="M538" s="196"/>
      <c r="N538" s="197"/>
      <c r="O538" s="197"/>
      <c r="P538" s="197"/>
      <c r="Q538" s="197"/>
      <c r="R538" s="197"/>
      <c r="S538" s="197"/>
      <c r="T538" s="198"/>
      <c r="AT538" s="199" t="s">
        <v>130</v>
      </c>
      <c r="AU538" s="199" t="s">
        <v>81</v>
      </c>
      <c r="AV538" s="13" t="s">
        <v>81</v>
      </c>
      <c r="AW538" s="13" t="s">
        <v>132</v>
      </c>
      <c r="AX538" s="13" t="s">
        <v>79</v>
      </c>
      <c r="AY538" s="199" t="s">
        <v>120</v>
      </c>
    </row>
    <row r="539" spans="1:65" s="12" customFormat="1" ht="22.75" customHeight="1">
      <c r="B539" s="159"/>
      <c r="C539" s="160"/>
      <c r="D539" s="161" t="s">
        <v>70</v>
      </c>
      <c r="E539" s="173" t="s">
        <v>1090</v>
      </c>
      <c r="F539" s="173" t="s">
        <v>1091</v>
      </c>
      <c r="G539" s="160"/>
      <c r="H539" s="160"/>
      <c r="I539" s="163"/>
      <c r="J539" s="174">
        <f>BK539</f>
        <v>0</v>
      </c>
      <c r="K539" s="160"/>
      <c r="L539" s="165"/>
      <c r="M539" s="166"/>
      <c r="N539" s="167"/>
      <c r="O539" s="167"/>
      <c r="P539" s="168">
        <f>SUM(P540:P572)</f>
        <v>0</v>
      </c>
      <c r="Q539" s="167"/>
      <c r="R539" s="168">
        <f>SUM(R540:R572)</f>
        <v>0</v>
      </c>
      <c r="S539" s="167"/>
      <c r="T539" s="169">
        <f>SUM(T540:T572)</f>
        <v>0</v>
      </c>
      <c r="AR539" s="170" t="s">
        <v>79</v>
      </c>
      <c r="AT539" s="171" t="s">
        <v>70</v>
      </c>
      <c r="AU539" s="171" t="s">
        <v>79</v>
      </c>
      <c r="AY539" s="170" t="s">
        <v>120</v>
      </c>
      <c r="BK539" s="172">
        <f>SUM(BK540:BK572)</f>
        <v>0</v>
      </c>
    </row>
    <row r="540" spans="1:65" s="2" customFormat="1" ht="24.15" customHeight="1">
      <c r="A540" s="36"/>
      <c r="B540" s="37"/>
      <c r="C540" s="175" t="s">
        <v>1092</v>
      </c>
      <c r="D540" s="175" t="s">
        <v>123</v>
      </c>
      <c r="E540" s="176" t="s">
        <v>1093</v>
      </c>
      <c r="F540" s="177" t="s">
        <v>1094</v>
      </c>
      <c r="G540" s="178" t="s">
        <v>189</v>
      </c>
      <c r="H540" s="179">
        <v>173.67599999999999</v>
      </c>
      <c r="I540" s="180"/>
      <c r="J540" s="181">
        <f>ROUND(I540*H540,2)</f>
        <v>0</v>
      </c>
      <c r="K540" s="177" t="s">
        <v>536</v>
      </c>
      <c r="L540" s="41"/>
      <c r="M540" s="182" t="s">
        <v>19</v>
      </c>
      <c r="N540" s="183" t="s">
        <v>42</v>
      </c>
      <c r="O540" s="66"/>
      <c r="P540" s="184">
        <f>O540*H540</f>
        <v>0</v>
      </c>
      <c r="Q540" s="184">
        <v>0</v>
      </c>
      <c r="R540" s="184">
        <f>Q540*H540</f>
        <v>0</v>
      </c>
      <c r="S540" s="184">
        <v>0</v>
      </c>
      <c r="T540" s="185">
        <f>S540*H540</f>
        <v>0</v>
      </c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R540" s="186" t="s">
        <v>128</v>
      </c>
      <c r="AT540" s="186" t="s">
        <v>123</v>
      </c>
      <c r="AU540" s="186" t="s">
        <v>81</v>
      </c>
      <c r="AY540" s="19" t="s">
        <v>120</v>
      </c>
      <c r="BE540" s="187">
        <f>IF(N540="základní",J540,0)</f>
        <v>0</v>
      </c>
      <c r="BF540" s="187">
        <f>IF(N540="snížená",J540,0)</f>
        <v>0</v>
      </c>
      <c r="BG540" s="187">
        <f>IF(N540="zákl. přenesená",J540,0)</f>
        <v>0</v>
      </c>
      <c r="BH540" s="187">
        <f>IF(N540="sníž. přenesená",J540,0)</f>
        <v>0</v>
      </c>
      <c r="BI540" s="187">
        <f>IF(N540="nulová",J540,0)</f>
        <v>0</v>
      </c>
      <c r="BJ540" s="19" t="s">
        <v>79</v>
      </c>
      <c r="BK540" s="187">
        <f>ROUND(I540*H540,2)</f>
        <v>0</v>
      </c>
      <c r="BL540" s="19" t="s">
        <v>128</v>
      </c>
      <c r="BM540" s="186" t="s">
        <v>1095</v>
      </c>
    </row>
    <row r="541" spans="1:65" s="2" customFormat="1" ht="10">
      <c r="A541" s="36"/>
      <c r="B541" s="37"/>
      <c r="C541" s="38"/>
      <c r="D541" s="245" t="s">
        <v>538</v>
      </c>
      <c r="E541" s="38"/>
      <c r="F541" s="246" t="s">
        <v>1096</v>
      </c>
      <c r="G541" s="38"/>
      <c r="H541" s="38"/>
      <c r="I541" s="247"/>
      <c r="J541" s="38"/>
      <c r="K541" s="38"/>
      <c r="L541" s="41"/>
      <c r="M541" s="248"/>
      <c r="N541" s="249"/>
      <c r="O541" s="66"/>
      <c r="P541" s="66"/>
      <c r="Q541" s="66"/>
      <c r="R541" s="66"/>
      <c r="S541" s="66"/>
      <c r="T541" s="67"/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T541" s="19" t="s">
        <v>538</v>
      </c>
      <c r="AU541" s="19" t="s">
        <v>81</v>
      </c>
    </row>
    <row r="542" spans="1:65" s="2" customFormat="1" ht="24.15" customHeight="1">
      <c r="A542" s="36"/>
      <c r="B542" s="37"/>
      <c r="C542" s="175" t="s">
        <v>1097</v>
      </c>
      <c r="D542" s="175" t="s">
        <v>123</v>
      </c>
      <c r="E542" s="176" t="s">
        <v>1098</v>
      </c>
      <c r="F542" s="177" t="s">
        <v>1099</v>
      </c>
      <c r="G542" s="178" t="s">
        <v>189</v>
      </c>
      <c r="H542" s="179">
        <v>1.468</v>
      </c>
      <c r="I542" s="180"/>
      <c r="J542" s="181">
        <f>ROUND(I542*H542,2)</f>
        <v>0</v>
      </c>
      <c r="K542" s="177" t="s">
        <v>536</v>
      </c>
      <c r="L542" s="41"/>
      <c r="M542" s="182" t="s">
        <v>19</v>
      </c>
      <c r="N542" s="183" t="s">
        <v>42</v>
      </c>
      <c r="O542" s="66"/>
      <c r="P542" s="184">
        <f>O542*H542</f>
        <v>0</v>
      </c>
      <c r="Q542" s="184">
        <v>0</v>
      </c>
      <c r="R542" s="184">
        <f>Q542*H542</f>
        <v>0</v>
      </c>
      <c r="S542" s="184">
        <v>0</v>
      </c>
      <c r="T542" s="185">
        <f>S542*H542</f>
        <v>0</v>
      </c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R542" s="186" t="s">
        <v>128</v>
      </c>
      <c r="AT542" s="186" t="s">
        <v>123</v>
      </c>
      <c r="AU542" s="186" t="s">
        <v>81</v>
      </c>
      <c r="AY542" s="19" t="s">
        <v>120</v>
      </c>
      <c r="BE542" s="187">
        <f>IF(N542="základní",J542,0)</f>
        <v>0</v>
      </c>
      <c r="BF542" s="187">
        <f>IF(N542="snížená",J542,0)</f>
        <v>0</v>
      </c>
      <c r="BG542" s="187">
        <f>IF(N542="zákl. přenesená",J542,0)</f>
        <v>0</v>
      </c>
      <c r="BH542" s="187">
        <f>IF(N542="sníž. přenesená",J542,0)</f>
        <v>0</v>
      </c>
      <c r="BI542" s="187">
        <f>IF(N542="nulová",J542,0)</f>
        <v>0</v>
      </c>
      <c r="BJ542" s="19" t="s">
        <v>79</v>
      </c>
      <c r="BK542" s="187">
        <f>ROUND(I542*H542,2)</f>
        <v>0</v>
      </c>
      <c r="BL542" s="19" t="s">
        <v>128</v>
      </c>
      <c r="BM542" s="186" t="s">
        <v>1100</v>
      </c>
    </row>
    <row r="543" spans="1:65" s="2" customFormat="1" ht="10">
      <c r="A543" s="36"/>
      <c r="B543" s="37"/>
      <c r="C543" s="38"/>
      <c r="D543" s="245" t="s">
        <v>538</v>
      </c>
      <c r="E543" s="38"/>
      <c r="F543" s="246" t="s">
        <v>1101</v>
      </c>
      <c r="G543" s="38"/>
      <c r="H543" s="38"/>
      <c r="I543" s="247"/>
      <c r="J543" s="38"/>
      <c r="K543" s="38"/>
      <c r="L543" s="41"/>
      <c r="M543" s="248"/>
      <c r="N543" s="249"/>
      <c r="O543" s="66"/>
      <c r="P543" s="66"/>
      <c r="Q543" s="66"/>
      <c r="R543" s="66"/>
      <c r="S543" s="66"/>
      <c r="T543" s="67"/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T543" s="19" t="s">
        <v>538</v>
      </c>
      <c r="AU543" s="19" t="s">
        <v>81</v>
      </c>
    </row>
    <row r="544" spans="1:65" s="13" customFormat="1" ht="10">
      <c r="B544" s="188"/>
      <c r="C544" s="189"/>
      <c r="D544" s="190" t="s">
        <v>130</v>
      </c>
      <c r="E544" s="191" t="s">
        <v>19</v>
      </c>
      <c r="F544" s="192" t="s">
        <v>1102</v>
      </c>
      <c r="G544" s="189"/>
      <c r="H544" s="193">
        <v>1.4683444999999999</v>
      </c>
      <c r="I544" s="194"/>
      <c r="J544" s="189"/>
      <c r="K544" s="189"/>
      <c r="L544" s="195"/>
      <c r="M544" s="196"/>
      <c r="N544" s="197"/>
      <c r="O544" s="197"/>
      <c r="P544" s="197"/>
      <c r="Q544" s="197"/>
      <c r="R544" s="197"/>
      <c r="S544" s="197"/>
      <c r="T544" s="198"/>
      <c r="AT544" s="199" t="s">
        <v>130</v>
      </c>
      <c r="AU544" s="199" t="s">
        <v>81</v>
      </c>
      <c r="AV544" s="13" t="s">
        <v>81</v>
      </c>
      <c r="AW544" s="13" t="s">
        <v>132</v>
      </c>
      <c r="AX544" s="13" t="s">
        <v>79</v>
      </c>
      <c r="AY544" s="199" t="s">
        <v>120</v>
      </c>
    </row>
    <row r="545" spans="1:65" s="2" customFormat="1" ht="24.15" customHeight="1">
      <c r="A545" s="36"/>
      <c r="B545" s="37"/>
      <c r="C545" s="175" t="s">
        <v>1103</v>
      </c>
      <c r="D545" s="175" t="s">
        <v>123</v>
      </c>
      <c r="E545" s="176" t="s">
        <v>1104</v>
      </c>
      <c r="F545" s="177" t="s">
        <v>1105</v>
      </c>
      <c r="G545" s="178" t="s">
        <v>189</v>
      </c>
      <c r="H545" s="179">
        <v>238.65799999999999</v>
      </c>
      <c r="I545" s="180"/>
      <c r="J545" s="181">
        <f>ROUND(I545*H545,2)</f>
        <v>0</v>
      </c>
      <c r="K545" s="177" t="s">
        <v>536</v>
      </c>
      <c r="L545" s="41"/>
      <c r="M545" s="182" t="s">
        <v>19</v>
      </c>
      <c r="N545" s="183" t="s">
        <v>42</v>
      </c>
      <c r="O545" s="66"/>
      <c r="P545" s="184">
        <f>O545*H545</f>
        <v>0</v>
      </c>
      <c r="Q545" s="184">
        <v>0</v>
      </c>
      <c r="R545" s="184">
        <f>Q545*H545</f>
        <v>0</v>
      </c>
      <c r="S545" s="184">
        <v>0</v>
      </c>
      <c r="T545" s="185">
        <f>S545*H545</f>
        <v>0</v>
      </c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R545" s="186" t="s">
        <v>128</v>
      </c>
      <c r="AT545" s="186" t="s">
        <v>123</v>
      </c>
      <c r="AU545" s="186" t="s">
        <v>81</v>
      </c>
      <c r="AY545" s="19" t="s">
        <v>120</v>
      </c>
      <c r="BE545" s="187">
        <f>IF(N545="základní",J545,0)</f>
        <v>0</v>
      </c>
      <c r="BF545" s="187">
        <f>IF(N545="snížená",J545,0)</f>
        <v>0</v>
      </c>
      <c r="BG545" s="187">
        <f>IF(N545="zákl. přenesená",J545,0)</f>
        <v>0</v>
      </c>
      <c r="BH545" s="187">
        <f>IF(N545="sníž. přenesená",J545,0)</f>
        <v>0</v>
      </c>
      <c r="BI545" s="187">
        <f>IF(N545="nulová",J545,0)</f>
        <v>0</v>
      </c>
      <c r="BJ545" s="19" t="s">
        <v>79</v>
      </c>
      <c r="BK545" s="187">
        <f>ROUND(I545*H545,2)</f>
        <v>0</v>
      </c>
      <c r="BL545" s="19" t="s">
        <v>128</v>
      </c>
      <c r="BM545" s="186" t="s">
        <v>1106</v>
      </c>
    </row>
    <row r="546" spans="1:65" s="2" customFormat="1" ht="10">
      <c r="A546" s="36"/>
      <c r="B546" s="37"/>
      <c r="C546" s="38"/>
      <c r="D546" s="245" t="s">
        <v>538</v>
      </c>
      <c r="E546" s="38"/>
      <c r="F546" s="246" t="s">
        <v>1107</v>
      </c>
      <c r="G546" s="38"/>
      <c r="H546" s="38"/>
      <c r="I546" s="247"/>
      <c r="J546" s="38"/>
      <c r="K546" s="38"/>
      <c r="L546" s="41"/>
      <c r="M546" s="248"/>
      <c r="N546" s="249"/>
      <c r="O546" s="66"/>
      <c r="P546" s="66"/>
      <c r="Q546" s="66"/>
      <c r="R546" s="66"/>
      <c r="S546" s="66"/>
      <c r="T546" s="67"/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T546" s="19" t="s">
        <v>538</v>
      </c>
      <c r="AU546" s="19" t="s">
        <v>81</v>
      </c>
    </row>
    <row r="547" spans="1:65" s="13" customFormat="1" ht="10">
      <c r="B547" s="188"/>
      <c r="C547" s="189"/>
      <c r="D547" s="190" t="s">
        <v>130</v>
      </c>
      <c r="E547" s="191" t="s">
        <v>19</v>
      </c>
      <c r="F547" s="192" t="s">
        <v>1108</v>
      </c>
      <c r="G547" s="189"/>
      <c r="H547" s="193">
        <v>238.6584</v>
      </c>
      <c r="I547" s="194"/>
      <c r="J547" s="189"/>
      <c r="K547" s="189"/>
      <c r="L547" s="195"/>
      <c r="M547" s="196"/>
      <c r="N547" s="197"/>
      <c r="O547" s="197"/>
      <c r="P547" s="197"/>
      <c r="Q547" s="197"/>
      <c r="R547" s="197"/>
      <c r="S547" s="197"/>
      <c r="T547" s="198"/>
      <c r="AT547" s="199" t="s">
        <v>130</v>
      </c>
      <c r="AU547" s="199" t="s">
        <v>81</v>
      </c>
      <c r="AV547" s="13" t="s">
        <v>81</v>
      </c>
      <c r="AW547" s="13" t="s">
        <v>132</v>
      </c>
      <c r="AX547" s="13" t="s">
        <v>79</v>
      </c>
      <c r="AY547" s="199" t="s">
        <v>120</v>
      </c>
    </row>
    <row r="548" spans="1:65" s="2" customFormat="1" ht="24.15" customHeight="1">
      <c r="A548" s="36"/>
      <c r="B548" s="37"/>
      <c r="C548" s="175" t="s">
        <v>1109</v>
      </c>
      <c r="D548" s="175" t="s">
        <v>123</v>
      </c>
      <c r="E548" s="176" t="s">
        <v>1110</v>
      </c>
      <c r="F548" s="177" t="s">
        <v>1111</v>
      </c>
      <c r="G548" s="178" t="s">
        <v>189</v>
      </c>
      <c r="H548" s="179">
        <v>0.33</v>
      </c>
      <c r="I548" s="180"/>
      <c r="J548" s="181">
        <f>ROUND(I548*H548,2)</f>
        <v>0</v>
      </c>
      <c r="K548" s="177" t="s">
        <v>536</v>
      </c>
      <c r="L548" s="41"/>
      <c r="M548" s="182" t="s">
        <v>19</v>
      </c>
      <c r="N548" s="183" t="s">
        <v>42</v>
      </c>
      <c r="O548" s="66"/>
      <c r="P548" s="184">
        <f>O548*H548</f>
        <v>0</v>
      </c>
      <c r="Q548" s="184">
        <v>0</v>
      </c>
      <c r="R548" s="184">
        <f>Q548*H548</f>
        <v>0</v>
      </c>
      <c r="S548" s="184">
        <v>0</v>
      </c>
      <c r="T548" s="185">
        <f>S548*H548</f>
        <v>0</v>
      </c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R548" s="186" t="s">
        <v>128</v>
      </c>
      <c r="AT548" s="186" t="s">
        <v>123</v>
      </c>
      <c r="AU548" s="186" t="s">
        <v>81</v>
      </c>
      <c r="AY548" s="19" t="s">
        <v>120</v>
      </c>
      <c r="BE548" s="187">
        <f>IF(N548="základní",J548,0)</f>
        <v>0</v>
      </c>
      <c r="BF548" s="187">
        <f>IF(N548="snížená",J548,0)</f>
        <v>0</v>
      </c>
      <c r="BG548" s="187">
        <f>IF(N548="zákl. přenesená",J548,0)</f>
        <v>0</v>
      </c>
      <c r="BH548" s="187">
        <f>IF(N548="sníž. přenesená",J548,0)</f>
        <v>0</v>
      </c>
      <c r="BI548" s="187">
        <f>IF(N548="nulová",J548,0)</f>
        <v>0</v>
      </c>
      <c r="BJ548" s="19" t="s">
        <v>79</v>
      </c>
      <c r="BK548" s="187">
        <f>ROUND(I548*H548,2)</f>
        <v>0</v>
      </c>
      <c r="BL548" s="19" t="s">
        <v>128</v>
      </c>
      <c r="BM548" s="186" t="s">
        <v>1112</v>
      </c>
    </row>
    <row r="549" spans="1:65" s="2" customFormat="1" ht="10">
      <c r="A549" s="36"/>
      <c r="B549" s="37"/>
      <c r="C549" s="38"/>
      <c r="D549" s="245" t="s">
        <v>538</v>
      </c>
      <c r="E549" s="38"/>
      <c r="F549" s="246" t="s">
        <v>1113</v>
      </c>
      <c r="G549" s="38"/>
      <c r="H549" s="38"/>
      <c r="I549" s="247"/>
      <c r="J549" s="38"/>
      <c r="K549" s="38"/>
      <c r="L549" s="41"/>
      <c r="M549" s="248"/>
      <c r="N549" s="249"/>
      <c r="O549" s="66"/>
      <c r="P549" s="66"/>
      <c r="Q549" s="66"/>
      <c r="R549" s="66"/>
      <c r="S549" s="66"/>
      <c r="T549" s="67"/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T549" s="19" t="s">
        <v>538</v>
      </c>
      <c r="AU549" s="19" t="s">
        <v>81</v>
      </c>
    </row>
    <row r="550" spans="1:65" s="15" customFormat="1" ht="10">
      <c r="B550" s="211"/>
      <c r="C550" s="212"/>
      <c r="D550" s="190" t="s">
        <v>130</v>
      </c>
      <c r="E550" s="213" t="s">
        <v>19</v>
      </c>
      <c r="F550" s="214" t="s">
        <v>1114</v>
      </c>
      <c r="G550" s="212"/>
      <c r="H550" s="213" t="s">
        <v>19</v>
      </c>
      <c r="I550" s="215"/>
      <c r="J550" s="212"/>
      <c r="K550" s="212"/>
      <c r="L550" s="216"/>
      <c r="M550" s="217"/>
      <c r="N550" s="218"/>
      <c r="O550" s="218"/>
      <c r="P550" s="218"/>
      <c r="Q550" s="218"/>
      <c r="R550" s="218"/>
      <c r="S550" s="218"/>
      <c r="T550" s="219"/>
      <c r="AT550" s="220" t="s">
        <v>130</v>
      </c>
      <c r="AU550" s="220" t="s">
        <v>81</v>
      </c>
      <c r="AV550" s="15" t="s">
        <v>79</v>
      </c>
      <c r="AW550" s="15" t="s">
        <v>132</v>
      </c>
      <c r="AX550" s="15" t="s">
        <v>71</v>
      </c>
      <c r="AY550" s="220" t="s">
        <v>120</v>
      </c>
    </row>
    <row r="551" spans="1:65" s="13" customFormat="1" ht="10">
      <c r="B551" s="188"/>
      <c r="C551" s="189"/>
      <c r="D551" s="190" t="s">
        <v>130</v>
      </c>
      <c r="E551" s="191" t="s">
        <v>19</v>
      </c>
      <c r="F551" s="192" t="s">
        <v>1115</v>
      </c>
      <c r="G551" s="189"/>
      <c r="H551" s="193">
        <v>0.32997929999999998</v>
      </c>
      <c r="I551" s="194"/>
      <c r="J551" s="189"/>
      <c r="K551" s="189"/>
      <c r="L551" s="195"/>
      <c r="M551" s="196"/>
      <c r="N551" s="197"/>
      <c r="O551" s="197"/>
      <c r="P551" s="197"/>
      <c r="Q551" s="197"/>
      <c r="R551" s="197"/>
      <c r="S551" s="197"/>
      <c r="T551" s="198"/>
      <c r="AT551" s="199" t="s">
        <v>130</v>
      </c>
      <c r="AU551" s="199" t="s">
        <v>81</v>
      </c>
      <c r="AV551" s="13" t="s">
        <v>81</v>
      </c>
      <c r="AW551" s="13" t="s">
        <v>132</v>
      </c>
      <c r="AX551" s="13" t="s">
        <v>79</v>
      </c>
      <c r="AY551" s="199" t="s">
        <v>120</v>
      </c>
    </row>
    <row r="552" spans="1:65" s="2" customFormat="1" ht="24.15" customHeight="1">
      <c r="A552" s="36"/>
      <c r="B552" s="37"/>
      <c r="C552" s="175" t="s">
        <v>1116</v>
      </c>
      <c r="D552" s="175" t="s">
        <v>123</v>
      </c>
      <c r="E552" s="176" t="s">
        <v>1117</v>
      </c>
      <c r="F552" s="177" t="s">
        <v>1118</v>
      </c>
      <c r="G552" s="178" t="s">
        <v>189</v>
      </c>
      <c r="H552" s="179">
        <v>1.468</v>
      </c>
      <c r="I552" s="180"/>
      <c r="J552" s="181">
        <f>ROUND(I552*H552,2)</f>
        <v>0</v>
      </c>
      <c r="K552" s="177" t="s">
        <v>536</v>
      </c>
      <c r="L552" s="41"/>
      <c r="M552" s="182" t="s">
        <v>19</v>
      </c>
      <c r="N552" s="183" t="s">
        <v>42</v>
      </c>
      <c r="O552" s="66"/>
      <c r="P552" s="184">
        <f>O552*H552</f>
        <v>0</v>
      </c>
      <c r="Q552" s="184">
        <v>0</v>
      </c>
      <c r="R552" s="184">
        <f>Q552*H552</f>
        <v>0</v>
      </c>
      <c r="S552" s="184">
        <v>0</v>
      </c>
      <c r="T552" s="185">
        <f>S552*H552</f>
        <v>0</v>
      </c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R552" s="186" t="s">
        <v>128</v>
      </c>
      <c r="AT552" s="186" t="s">
        <v>123</v>
      </c>
      <c r="AU552" s="186" t="s">
        <v>81</v>
      </c>
      <c r="AY552" s="19" t="s">
        <v>120</v>
      </c>
      <c r="BE552" s="187">
        <f>IF(N552="základní",J552,0)</f>
        <v>0</v>
      </c>
      <c r="BF552" s="187">
        <f>IF(N552="snížená",J552,0)</f>
        <v>0</v>
      </c>
      <c r="BG552" s="187">
        <f>IF(N552="zákl. přenesená",J552,0)</f>
        <v>0</v>
      </c>
      <c r="BH552" s="187">
        <f>IF(N552="sníž. přenesená",J552,0)</f>
        <v>0</v>
      </c>
      <c r="BI552" s="187">
        <f>IF(N552="nulová",J552,0)</f>
        <v>0</v>
      </c>
      <c r="BJ552" s="19" t="s">
        <v>79</v>
      </c>
      <c r="BK552" s="187">
        <f>ROUND(I552*H552,2)</f>
        <v>0</v>
      </c>
      <c r="BL552" s="19" t="s">
        <v>128</v>
      </c>
      <c r="BM552" s="186" t="s">
        <v>1119</v>
      </c>
    </row>
    <row r="553" spans="1:65" s="2" customFormat="1" ht="10">
      <c r="A553" s="36"/>
      <c r="B553" s="37"/>
      <c r="C553" s="38"/>
      <c r="D553" s="245" t="s">
        <v>538</v>
      </c>
      <c r="E553" s="38"/>
      <c r="F553" s="246" t="s">
        <v>1120</v>
      </c>
      <c r="G553" s="38"/>
      <c r="H553" s="38"/>
      <c r="I553" s="247"/>
      <c r="J553" s="38"/>
      <c r="K553" s="38"/>
      <c r="L553" s="41"/>
      <c r="M553" s="248"/>
      <c r="N553" s="249"/>
      <c r="O553" s="66"/>
      <c r="P553" s="66"/>
      <c r="Q553" s="66"/>
      <c r="R553" s="66"/>
      <c r="S553" s="66"/>
      <c r="T553" s="67"/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T553" s="19" t="s">
        <v>538</v>
      </c>
      <c r="AU553" s="19" t="s">
        <v>81</v>
      </c>
    </row>
    <row r="554" spans="1:65" s="13" customFormat="1" ht="10">
      <c r="B554" s="188"/>
      <c r="C554" s="189"/>
      <c r="D554" s="190" t="s">
        <v>130</v>
      </c>
      <c r="E554" s="191" t="s">
        <v>19</v>
      </c>
      <c r="F554" s="192" t="s">
        <v>1102</v>
      </c>
      <c r="G554" s="189"/>
      <c r="H554" s="193">
        <v>1.4683444999999999</v>
      </c>
      <c r="I554" s="194"/>
      <c r="J554" s="189"/>
      <c r="K554" s="189"/>
      <c r="L554" s="195"/>
      <c r="M554" s="196"/>
      <c r="N554" s="197"/>
      <c r="O554" s="197"/>
      <c r="P554" s="197"/>
      <c r="Q554" s="197"/>
      <c r="R554" s="197"/>
      <c r="S554" s="197"/>
      <c r="T554" s="198"/>
      <c r="AT554" s="199" t="s">
        <v>130</v>
      </c>
      <c r="AU554" s="199" t="s">
        <v>81</v>
      </c>
      <c r="AV554" s="13" t="s">
        <v>81</v>
      </c>
      <c r="AW554" s="13" t="s">
        <v>132</v>
      </c>
      <c r="AX554" s="13" t="s">
        <v>79</v>
      </c>
      <c r="AY554" s="199" t="s">
        <v>120</v>
      </c>
    </row>
    <row r="555" spans="1:65" s="2" customFormat="1" ht="21.75" customHeight="1">
      <c r="A555" s="36"/>
      <c r="B555" s="37"/>
      <c r="C555" s="175" t="s">
        <v>1121</v>
      </c>
      <c r="D555" s="175" t="s">
        <v>123</v>
      </c>
      <c r="E555" s="176" t="s">
        <v>1122</v>
      </c>
      <c r="F555" s="177" t="s">
        <v>1123</v>
      </c>
      <c r="G555" s="178" t="s">
        <v>189</v>
      </c>
      <c r="H555" s="179">
        <v>68.245999999999995</v>
      </c>
      <c r="I555" s="180"/>
      <c r="J555" s="181">
        <f>ROUND(I555*H555,2)</f>
        <v>0</v>
      </c>
      <c r="K555" s="177" t="s">
        <v>536</v>
      </c>
      <c r="L555" s="41"/>
      <c r="M555" s="182" t="s">
        <v>19</v>
      </c>
      <c r="N555" s="183" t="s">
        <v>42</v>
      </c>
      <c r="O555" s="66"/>
      <c r="P555" s="184">
        <f>O555*H555</f>
        <v>0</v>
      </c>
      <c r="Q555" s="184">
        <v>0</v>
      </c>
      <c r="R555" s="184">
        <f>Q555*H555</f>
        <v>0</v>
      </c>
      <c r="S555" s="184">
        <v>0</v>
      </c>
      <c r="T555" s="185">
        <f>S555*H555</f>
        <v>0</v>
      </c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R555" s="186" t="s">
        <v>128</v>
      </c>
      <c r="AT555" s="186" t="s">
        <v>123</v>
      </c>
      <c r="AU555" s="186" t="s">
        <v>81</v>
      </c>
      <c r="AY555" s="19" t="s">
        <v>120</v>
      </c>
      <c r="BE555" s="187">
        <f>IF(N555="základní",J555,0)</f>
        <v>0</v>
      </c>
      <c r="BF555" s="187">
        <f>IF(N555="snížená",J555,0)</f>
        <v>0</v>
      </c>
      <c r="BG555" s="187">
        <f>IF(N555="zákl. přenesená",J555,0)</f>
        <v>0</v>
      </c>
      <c r="BH555" s="187">
        <f>IF(N555="sníž. přenesená",J555,0)</f>
        <v>0</v>
      </c>
      <c r="BI555" s="187">
        <f>IF(N555="nulová",J555,0)</f>
        <v>0</v>
      </c>
      <c r="BJ555" s="19" t="s">
        <v>79</v>
      </c>
      <c r="BK555" s="187">
        <f>ROUND(I555*H555,2)</f>
        <v>0</v>
      </c>
      <c r="BL555" s="19" t="s">
        <v>128</v>
      </c>
      <c r="BM555" s="186" t="s">
        <v>1124</v>
      </c>
    </row>
    <row r="556" spans="1:65" s="2" customFormat="1" ht="10">
      <c r="A556" s="36"/>
      <c r="B556" s="37"/>
      <c r="C556" s="38"/>
      <c r="D556" s="245" t="s">
        <v>538</v>
      </c>
      <c r="E556" s="38"/>
      <c r="F556" s="246" t="s">
        <v>1125</v>
      </c>
      <c r="G556" s="38"/>
      <c r="H556" s="38"/>
      <c r="I556" s="247"/>
      <c r="J556" s="38"/>
      <c r="K556" s="38"/>
      <c r="L556" s="41"/>
      <c r="M556" s="248"/>
      <c r="N556" s="249"/>
      <c r="O556" s="66"/>
      <c r="P556" s="66"/>
      <c r="Q556" s="66"/>
      <c r="R556" s="66"/>
      <c r="S556" s="66"/>
      <c r="T556" s="67"/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T556" s="19" t="s">
        <v>538</v>
      </c>
      <c r="AU556" s="19" t="s">
        <v>81</v>
      </c>
    </row>
    <row r="557" spans="1:65" s="13" customFormat="1" ht="10">
      <c r="B557" s="188"/>
      <c r="C557" s="189"/>
      <c r="D557" s="190" t="s">
        <v>130</v>
      </c>
      <c r="E557" s="191" t="s">
        <v>19</v>
      </c>
      <c r="F557" s="192" t="s">
        <v>1126</v>
      </c>
      <c r="G557" s="189"/>
      <c r="H557" s="193">
        <v>56.172499999999999</v>
      </c>
      <c r="I557" s="194"/>
      <c r="J557" s="189"/>
      <c r="K557" s="189"/>
      <c r="L557" s="195"/>
      <c r="M557" s="196"/>
      <c r="N557" s="197"/>
      <c r="O557" s="197"/>
      <c r="P557" s="197"/>
      <c r="Q557" s="197"/>
      <c r="R557" s="197"/>
      <c r="S557" s="197"/>
      <c r="T557" s="198"/>
      <c r="AT557" s="199" t="s">
        <v>130</v>
      </c>
      <c r="AU557" s="199" t="s">
        <v>81</v>
      </c>
      <c r="AV557" s="13" t="s">
        <v>81</v>
      </c>
      <c r="AW557" s="13" t="s">
        <v>132</v>
      </c>
      <c r="AX557" s="13" t="s">
        <v>71</v>
      </c>
      <c r="AY557" s="199" t="s">
        <v>120</v>
      </c>
    </row>
    <row r="558" spans="1:65" s="13" customFormat="1" ht="10">
      <c r="B558" s="188"/>
      <c r="C558" s="189"/>
      <c r="D558" s="190" t="s">
        <v>130</v>
      </c>
      <c r="E558" s="191" t="s">
        <v>19</v>
      </c>
      <c r="F558" s="192" t="s">
        <v>1127</v>
      </c>
      <c r="G558" s="189"/>
      <c r="H558" s="193">
        <v>4.2477499999999999</v>
      </c>
      <c r="I558" s="194"/>
      <c r="J558" s="189"/>
      <c r="K558" s="189"/>
      <c r="L558" s="195"/>
      <c r="M558" s="196"/>
      <c r="N558" s="197"/>
      <c r="O558" s="197"/>
      <c r="P558" s="197"/>
      <c r="Q558" s="197"/>
      <c r="R558" s="197"/>
      <c r="S558" s="197"/>
      <c r="T558" s="198"/>
      <c r="AT558" s="199" t="s">
        <v>130</v>
      </c>
      <c r="AU558" s="199" t="s">
        <v>81</v>
      </c>
      <c r="AV558" s="13" t="s">
        <v>81</v>
      </c>
      <c r="AW558" s="13" t="s">
        <v>132</v>
      </c>
      <c r="AX558" s="13" t="s">
        <v>71</v>
      </c>
      <c r="AY558" s="199" t="s">
        <v>120</v>
      </c>
    </row>
    <row r="559" spans="1:65" s="13" customFormat="1" ht="10">
      <c r="B559" s="188"/>
      <c r="C559" s="189"/>
      <c r="D559" s="190" t="s">
        <v>130</v>
      </c>
      <c r="E559" s="191" t="s">
        <v>19</v>
      </c>
      <c r="F559" s="192" t="s">
        <v>1128</v>
      </c>
      <c r="G559" s="189"/>
      <c r="H559" s="193">
        <v>7.8259999999999996</v>
      </c>
      <c r="I559" s="194"/>
      <c r="J559" s="189"/>
      <c r="K559" s="189"/>
      <c r="L559" s="195"/>
      <c r="M559" s="196"/>
      <c r="N559" s="197"/>
      <c r="O559" s="197"/>
      <c r="P559" s="197"/>
      <c r="Q559" s="197"/>
      <c r="R559" s="197"/>
      <c r="S559" s="197"/>
      <c r="T559" s="198"/>
      <c r="AT559" s="199" t="s">
        <v>130</v>
      </c>
      <c r="AU559" s="199" t="s">
        <v>81</v>
      </c>
      <c r="AV559" s="13" t="s">
        <v>81</v>
      </c>
      <c r="AW559" s="13" t="s">
        <v>132</v>
      </c>
      <c r="AX559" s="13" t="s">
        <v>71</v>
      </c>
      <c r="AY559" s="199" t="s">
        <v>120</v>
      </c>
    </row>
    <row r="560" spans="1:65" s="14" customFormat="1" ht="10">
      <c r="B560" s="200"/>
      <c r="C560" s="201"/>
      <c r="D560" s="190" t="s">
        <v>130</v>
      </c>
      <c r="E560" s="202" t="s">
        <v>19</v>
      </c>
      <c r="F560" s="203" t="s">
        <v>133</v>
      </c>
      <c r="G560" s="201"/>
      <c r="H560" s="204">
        <v>68.246249999999989</v>
      </c>
      <c r="I560" s="205"/>
      <c r="J560" s="201"/>
      <c r="K560" s="201"/>
      <c r="L560" s="206"/>
      <c r="M560" s="207"/>
      <c r="N560" s="208"/>
      <c r="O560" s="208"/>
      <c r="P560" s="208"/>
      <c r="Q560" s="208"/>
      <c r="R560" s="208"/>
      <c r="S560" s="208"/>
      <c r="T560" s="209"/>
      <c r="AT560" s="210" t="s">
        <v>130</v>
      </c>
      <c r="AU560" s="210" t="s">
        <v>81</v>
      </c>
      <c r="AV560" s="14" t="s">
        <v>128</v>
      </c>
      <c r="AW560" s="14" t="s">
        <v>132</v>
      </c>
      <c r="AX560" s="14" t="s">
        <v>79</v>
      </c>
      <c r="AY560" s="210" t="s">
        <v>120</v>
      </c>
    </row>
    <row r="561" spans="1:65" s="2" customFormat="1" ht="24.15" customHeight="1">
      <c r="A561" s="36"/>
      <c r="B561" s="37"/>
      <c r="C561" s="175" t="s">
        <v>1129</v>
      </c>
      <c r="D561" s="175" t="s">
        <v>123</v>
      </c>
      <c r="E561" s="176" t="s">
        <v>1130</v>
      </c>
      <c r="F561" s="177" t="s">
        <v>1131</v>
      </c>
      <c r="G561" s="178" t="s">
        <v>189</v>
      </c>
      <c r="H561" s="179">
        <v>1220.2190000000001</v>
      </c>
      <c r="I561" s="180"/>
      <c r="J561" s="181">
        <f>ROUND(I561*H561,2)</f>
        <v>0</v>
      </c>
      <c r="K561" s="177" t="s">
        <v>536</v>
      </c>
      <c r="L561" s="41"/>
      <c r="M561" s="182" t="s">
        <v>19</v>
      </c>
      <c r="N561" s="183" t="s">
        <v>42</v>
      </c>
      <c r="O561" s="66"/>
      <c r="P561" s="184">
        <f>O561*H561</f>
        <v>0</v>
      </c>
      <c r="Q561" s="184">
        <v>0</v>
      </c>
      <c r="R561" s="184">
        <f>Q561*H561</f>
        <v>0</v>
      </c>
      <c r="S561" s="184">
        <v>0</v>
      </c>
      <c r="T561" s="185">
        <f>S561*H561</f>
        <v>0</v>
      </c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R561" s="186" t="s">
        <v>128</v>
      </c>
      <c r="AT561" s="186" t="s">
        <v>123</v>
      </c>
      <c r="AU561" s="186" t="s">
        <v>81</v>
      </c>
      <c r="AY561" s="19" t="s">
        <v>120</v>
      </c>
      <c r="BE561" s="187">
        <f>IF(N561="základní",J561,0)</f>
        <v>0</v>
      </c>
      <c r="BF561" s="187">
        <f>IF(N561="snížená",J561,0)</f>
        <v>0</v>
      </c>
      <c r="BG561" s="187">
        <f>IF(N561="zákl. přenesená",J561,0)</f>
        <v>0</v>
      </c>
      <c r="BH561" s="187">
        <f>IF(N561="sníž. přenesená",J561,0)</f>
        <v>0</v>
      </c>
      <c r="BI561" s="187">
        <f>IF(N561="nulová",J561,0)</f>
        <v>0</v>
      </c>
      <c r="BJ561" s="19" t="s">
        <v>79</v>
      </c>
      <c r="BK561" s="187">
        <f>ROUND(I561*H561,2)</f>
        <v>0</v>
      </c>
      <c r="BL561" s="19" t="s">
        <v>128</v>
      </c>
      <c r="BM561" s="186" t="s">
        <v>1132</v>
      </c>
    </row>
    <row r="562" spans="1:65" s="2" customFormat="1" ht="10">
      <c r="A562" s="36"/>
      <c r="B562" s="37"/>
      <c r="C562" s="38"/>
      <c r="D562" s="245" t="s">
        <v>538</v>
      </c>
      <c r="E562" s="38"/>
      <c r="F562" s="246" t="s">
        <v>1133</v>
      </c>
      <c r="G562" s="38"/>
      <c r="H562" s="38"/>
      <c r="I562" s="247"/>
      <c r="J562" s="38"/>
      <c r="K562" s="38"/>
      <c r="L562" s="41"/>
      <c r="M562" s="248"/>
      <c r="N562" s="249"/>
      <c r="O562" s="66"/>
      <c r="P562" s="66"/>
      <c r="Q562" s="66"/>
      <c r="R562" s="66"/>
      <c r="S562" s="66"/>
      <c r="T562" s="67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T562" s="19" t="s">
        <v>538</v>
      </c>
      <c r="AU562" s="19" t="s">
        <v>81</v>
      </c>
    </row>
    <row r="563" spans="1:65" s="13" customFormat="1" ht="10">
      <c r="B563" s="188"/>
      <c r="C563" s="189"/>
      <c r="D563" s="190" t="s">
        <v>130</v>
      </c>
      <c r="E563" s="191" t="s">
        <v>19</v>
      </c>
      <c r="F563" s="192" t="s">
        <v>1134</v>
      </c>
      <c r="G563" s="189"/>
      <c r="H563" s="193">
        <v>1067.2774999999999</v>
      </c>
      <c r="I563" s="194"/>
      <c r="J563" s="189"/>
      <c r="K563" s="189"/>
      <c r="L563" s="195"/>
      <c r="M563" s="196"/>
      <c r="N563" s="197"/>
      <c r="O563" s="197"/>
      <c r="P563" s="197"/>
      <c r="Q563" s="197"/>
      <c r="R563" s="197"/>
      <c r="S563" s="197"/>
      <c r="T563" s="198"/>
      <c r="AT563" s="199" t="s">
        <v>130</v>
      </c>
      <c r="AU563" s="199" t="s">
        <v>81</v>
      </c>
      <c r="AV563" s="13" t="s">
        <v>81</v>
      </c>
      <c r="AW563" s="13" t="s">
        <v>132</v>
      </c>
      <c r="AX563" s="13" t="s">
        <v>71</v>
      </c>
      <c r="AY563" s="199" t="s">
        <v>120</v>
      </c>
    </row>
    <row r="564" spans="1:65" s="13" customFormat="1" ht="10">
      <c r="B564" s="188"/>
      <c r="C564" s="189"/>
      <c r="D564" s="190" t="s">
        <v>130</v>
      </c>
      <c r="E564" s="191" t="s">
        <v>19</v>
      </c>
      <c r="F564" s="192" t="s">
        <v>1127</v>
      </c>
      <c r="G564" s="189"/>
      <c r="H564" s="193">
        <v>4.2477499999999999</v>
      </c>
      <c r="I564" s="194"/>
      <c r="J564" s="189"/>
      <c r="K564" s="189"/>
      <c r="L564" s="195"/>
      <c r="M564" s="196"/>
      <c r="N564" s="197"/>
      <c r="O564" s="197"/>
      <c r="P564" s="197"/>
      <c r="Q564" s="197"/>
      <c r="R564" s="197"/>
      <c r="S564" s="197"/>
      <c r="T564" s="198"/>
      <c r="AT564" s="199" t="s">
        <v>130</v>
      </c>
      <c r="AU564" s="199" t="s">
        <v>81</v>
      </c>
      <c r="AV564" s="13" t="s">
        <v>81</v>
      </c>
      <c r="AW564" s="13" t="s">
        <v>132</v>
      </c>
      <c r="AX564" s="13" t="s">
        <v>71</v>
      </c>
      <c r="AY564" s="199" t="s">
        <v>120</v>
      </c>
    </row>
    <row r="565" spans="1:65" s="13" customFormat="1" ht="10">
      <c r="B565" s="188"/>
      <c r="C565" s="189"/>
      <c r="D565" s="190" t="s">
        <v>130</v>
      </c>
      <c r="E565" s="191" t="s">
        <v>19</v>
      </c>
      <c r="F565" s="192" t="s">
        <v>1135</v>
      </c>
      <c r="G565" s="189"/>
      <c r="H565" s="193">
        <v>148.69399999999999</v>
      </c>
      <c r="I565" s="194"/>
      <c r="J565" s="189"/>
      <c r="K565" s="189"/>
      <c r="L565" s="195"/>
      <c r="M565" s="196"/>
      <c r="N565" s="197"/>
      <c r="O565" s="197"/>
      <c r="P565" s="197"/>
      <c r="Q565" s="197"/>
      <c r="R565" s="197"/>
      <c r="S565" s="197"/>
      <c r="T565" s="198"/>
      <c r="AT565" s="199" t="s">
        <v>130</v>
      </c>
      <c r="AU565" s="199" t="s">
        <v>81</v>
      </c>
      <c r="AV565" s="13" t="s">
        <v>81</v>
      </c>
      <c r="AW565" s="13" t="s">
        <v>132</v>
      </c>
      <c r="AX565" s="13" t="s">
        <v>71</v>
      </c>
      <c r="AY565" s="199" t="s">
        <v>120</v>
      </c>
    </row>
    <row r="566" spans="1:65" s="14" customFormat="1" ht="10">
      <c r="B566" s="200"/>
      <c r="C566" s="201"/>
      <c r="D566" s="190" t="s">
        <v>130</v>
      </c>
      <c r="E566" s="202" t="s">
        <v>19</v>
      </c>
      <c r="F566" s="203" t="s">
        <v>133</v>
      </c>
      <c r="G566" s="201"/>
      <c r="H566" s="204">
        <v>1220.2192500000001</v>
      </c>
      <c r="I566" s="205"/>
      <c r="J566" s="201"/>
      <c r="K566" s="201"/>
      <c r="L566" s="206"/>
      <c r="M566" s="207"/>
      <c r="N566" s="208"/>
      <c r="O566" s="208"/>
      <c r="P566" s="208"/>
      <c r="Q566" s="208"/>
      <c r="R566" s="208"/>
      <c r="S566" s="208"/>
      <c r="T566" s="209"/>
      <c r="AT566" s="210" t="s">
        <v>130</v>
      </c>
      <c r="AU566" s="210" t="s">
        <v>81</v>
      </c>
      <c r="AV566" s="14" t="s">
        <v>128</v>
      </c>
      <c r="AW566" s="14" t="s">
        <v>132</v>
      </c>
      <c r="AX566" s="14" t="s">
        <v>79</v>
      </c>
      <c r="AY566" s="210" t="s">
        <v>120</v>
      </c>
    </row>
    <row r="567" spans="1:65" s="2" customFormat="1" ht="16.5" customHeight="1">
      <c r="A567" s="36"/>
      <c r="B567" s="37"/>
      <c r="C567" s="175" t="s">
        <v>1136</v>
      </c>
      <c r="D567" s="175" t="s">
        <v>123</v>
      </c>
      <c r="E567" s="176" t="s">
        <v>1137</v>
      </c>
      <c r="F567" s="177" t="s">
        <v>1138</v>
      </c>
      <c r="G567" s="178" t="s">
        <v>189</v>
      </c>
      <c r="H567" s="179">
        <v>68.245999999999995</v>
      </c>
      <c r="I567" s="180"/>
      <c r="J567" s="181">
        <f>ROUND(I567*H567,2)</f>
        <v>0</v>
      </c>
      <c r="K567" s="177" t="s">
        <v>536</v>
      </c>
      <c r="L567" s="41"/>
      <c r="M567" s="182" t="s">
        <v>19</v>
      </c>
      <c r="N567" s="183" t="s">
        <v>42</v>
      </c>
      <c r="O567" s="66"/>
      <c r="P567" s="184">
        <f>O567*H567</f>
        <v>0</v>
      </c>
      <c r="Q567" s="184">
        <v>0</v>
      </c>
      <c r="R567" s="184">
        <f>Q567*H567</f>
        <v>0</v>
      </c>
      <c r="S567" s="184">
        <v>0</v>
      </c>
      <c r="T567" s="185">
        <f>S567*H567</f>
        <v>0</v>
      </c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R567" s="186" t="s">
        <v>128</v>
      </c>
      <c r="AT567" s="186" t="s">
        <v>123</v>
      </c>
      <c r="AU567" s="186" t="s">
        <v>81</v>
      </c>
      <c r="AY567" s="19" t="s">
        <v>120</v>
      </c>
      <c r="BE567" s="187">
        <f>IF(N567="základní",J567,0)</f>
        <v>0</v>
      </c>
      <c r="BF567" s="187">
        <f>IF(N567="snížená",J567,0)</f>
        <v>0</v>
      </c>
      <c r="BG567" s="187">
        <f>IF(N567="zákl. přenesená",J567,0)</f>
        <v>0</v>
      </c>
      <c r="BH567" s="187">
        <f>IF(N567="sníž. přenesená",J567,0)</f>
        <v>0</v>
      </c>
      <c r="BI567" s="187">
        <f>IF(N567="nulová",J567,0)</f>
        <v>0</v>
      </c>
      <c r="BJ567" s="19" t="s">
        <v>79</v>
      </c>
      <c r="BK567" s="187">
        <f>ROUND(I567*H567,2)</f>
        <v>0</v>
      </c>
      <c r="BL567" s="19" t="s">
        <v>128</v>
      </c>
      <c r="BM567" s="186" t="s">
        <v>1139</v>
      </c>
    </row>
    <row r="568" spans="1:65" s="2" customFormat="1" ht="10">
      <c r="A568" s="36"/>
      <c r="B568" s="37"/>
      <c r="C568" s="38"/>
      <c r="D568" s="245" t="s">
        <v>538</v>
      </c>
      <c r="E568" s="38"/>
      <c r="F568" s="246" t="s">
        <v>1140</v>
      </c>
      <c r="G568" s="38"/>
      <c r="H568" s="38"/>
      <c r="I568" s="247"/>
      <c r="J568" s="38"/>
      <c r="K568" s="38"/>
      <c r="L568" s="41"/>
      <c r="M568" s="248"/>
      <c r="N568" s="249"/>
      <c r="O568" s="66"/>
      <c r="P568" s="66"/>
      <c r="Q568" s="66"/>
      <c r="R568" s="66"/>
      <c r="S568" s="66"/>
      <c r="T568" s="67"/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T568" s="19" t="s">
        <v>538</v>
      </c>
      <c r="AU568" s="19" t="s">
        <v>81</v>
      </c>
    </row>
    <row r="569" spans="1:65" s="13" customFormat="1" ht="10">
      <c r="B569" s="188"/>
      <c r="C569" s="189"/>
      <c r="D569" s="190" t="s">
        <v>130</v>
      </c>
      <c r="E569" s="191" t="s">
        <v>19</v>
      </c>
      <c r="F569" s="192" t="s">
        <v>1126</v>
      </c>
      <c r="G569" s="189"/>
      <c r="H569" s="193">
        <v>56.172499999999999</v>
      </c>
      <c r="I569" s="194"/>
      <c r="J569" s="189"/>
      <c r="K569" s="189"/>
      <c r="L569" s="195"/>
      <c r="M569" s="196"/>
      <c r="N569" s="197"/>
      <c r="O569" s="197"/>
      <c r="P569" s="197"/>
      <c r="Q569" s="197"/>
      <c r="R569" s="197"/>
      <c r="S569" s="197"/>
      <c r="T569" s="198"/>
      <c r="AT569" s="199" t="s">
        <v>130</v>
      </c>
      <c r="AU569" s="199" t="s">
        <v>81</v>
      </c>
      <c r="AV569" s="13" t="s">
        <v>81</v>
      </c>
      <c r="AW569" s="13" t="s">
        <v>132</v>
      </c>
      <c r="AX569" s="13" t="s">
        <v>71</v>
      </c>
      <c r="AY569" s="199" t="s">
        <v>120</v>
      </c>
    </row>
    <row r="570" spans="1:65" s="13" customFormat="1" ht="10">
      <c r="B570" s="188"/>
      <c r="C570" s="189"/>
      <c r="D570" s="190" t="s">
        <v>130</v>
      </c>
      <c r="E570" s="191" t="s">
        <v>19</v>
      </c>
      <c r="F570" s="192" t="s">
        <v>1127</v>
      </c>
      <c r="G570" s="189"/>
      <c r="H570" s="193">
        <v>4.2477499999999999</v>
      </c>
      <c r="I570" s="194"/>
      <c r="J570" s="189"/>
      <c r="K570" s="189"/>
      <c r="L570" s="195"/>
      <c r="M570" s="196"/>
      <c r="N570" s="197"/>
      <c r="O570" s="197"/>
      <c r="P570" s="197"/>
      <c r="Q570" s="197"/>
      <c r="R570" s="197"/>
      <c r="S570" s="197"/>
      <c r="T570" s="198"/>
      <c r="AT570" s="199" t="s">
        <v>130</v>
      </c>
      <c r="AU570" s="199" t="s">
        <v>81</v>
      </c>
      <c r="AV570" s="13" t="s">
        <v>81</v>
      </c>
      <c r="AW570" s="13" t="s">
        <v>132</v>
      </c>
      <c r="AX570" s="13" t="s">
        <v>71</v>
      </c>
      <c r="AY570" s="199" t="s">
        <v>120</v>
      </c>
    </row>
    <row r="571" spans="1:65" s="13" customFormat="1" ht="10">
      <c r="B571" s="188"/>
      <c r="C571" s="189"/>
      <c r="D571" s="190" t="s">
        <v>130</v>
      </c>
      <c r="E571" s="191" t="s">
        <v>19</v>
      </c>
      <c r="F571" s="192" t="s">
        <v>1128</v>
      </c>
      <c r="G571" s="189"/>
      <c r="H571" s="193">
        <v>7.8259999999999996</v>
      </c>
      <c r="I571" s="194"/>
      <c r="J571" s="189"/>
      <c r="K571" s="189"/>
      <c r="L571" s="195"/>
      <c r="M571" s="196"/>
      <c r="N571" s="197"/>
      <c r="O571" s="197"/>
      <c r="P571" s="197"/>
      <c r="Q571" s="197"/>
      <c r="R571" s="197"/>
      <c r="S571" s="197"/>
      <c r="T571" s="198"/>
      <c r="AT571" s="199" t="s">
        <v>130</v>
      </c>
      <c r="AU571" s="199" t="s">
        <v>81</v>
      </c>
      <c r="AV571" s="13" t="s">
        <v>81</v>
      </c>
      <c r="AW571" s="13" t="s">
        <v>132</v>
      </c>
      <c r="AX571" s="13" t="s">
        <v>71</v>
      </c>
      <c r="AY571" s="199" t="s">
        <v>120</v>
      </c>
    </row>
    <row r="572" spans="1:65" s="14" customFormat="1" ht="10">
      <c r="B572" s="200"/>
      <c r="C572" s="201"/>
      <c r="D572" s="190" t="s">
        <v>130</v>
      </c>
      <c r="E572" s="202" t="s">
        <v>19</v>
      </c>
      <c r="F572" s="203" t="s">
        <v>133</v>
      </c>
      <c r="G572" s="201"/>
      <c r="H572" s="204">
        <v>68.246250000000003</v>
      </c>
      <c r="I572" s="205"/>
      <c r="J572" s="201"/>
      <c r="K572" s="201"/>
      <c r="L572" s="206"/>
      <c r="M572" s="207"/>
      <c r="N572" s="208"/>
      <c r="O572" s="208"/>
      <c r="P572" s="208"/>
      <c r="Q572" s="208"/>
      <c r="R572" s="208"/>
      <c r="S572" s="208"/>
      <c r="T572" s="209"/>
      <c r="AT572" s="210" t="s">
        <v>130</v>
      </c>
      <c r="AU572" s="210" t="s">
        <v>81</v>
      </c>
      <c r="AV572" s="14" t="s">
        <v>128</v>
      </c>
      <c r="AW572" s="14" t="s">
        <v>132</v>
      </c>
      <c r="AX572" s="14" t="s">
        <v>79</v>
      </c>
      <c r="AY572" s="210" t="s">
        <v>120</v>
      </c>
    </row>
    <row r="573" spans="1:65" s="12" customFormat="1" ht="22.75" customHeight="1">
      <c r="B573" s="159"/>
      <c r="C573" s="160"/>
      <c r="D573" s="161" t="s">
        <v>70</v>
      </c>
      <c r="E573" s="173" t="s">
        <v>1141</v>
      </c>
      <c r="F573" s="173" t="s">
        <v>1142</v>
      </c>
      <c r="G573" s="160"/>
      <c r="H573" s="160"/>
      <c r="I573" s="163"/>
      <c r="J573" s="174">
        <f>BK573</f>
        <v>0</v>
      </c>
      <c r="K573" s="160"/>
      <c r="L573" s="165"/>
      <c r="M573" s="166"/>
      <c r="N573" s="167"/>
      <c r="O573" s="167"/>
      <c r="P573" s="168">
        <f>SUM(P574:P575)</f>
        <v>0</v>
      </c>
      <c r="Q573" s="167"/>
      <c r="R573" s="168">
        <f>SUM(R574:R575)</f>
        <v>0</v>
      </c>
      <c r="S573" s="167"/>
      <c r="T573" s="169">
        <f>SUM(T574:T575)</f>
        <v>0</v>
      </c>
      <c r="AR573" s="170" t="s">
        <v>79</v>
      </c>
      <c r="AT573" s="171" t="s">
        <v>70</v>
      </c>
      <c r="AU573" s="171" t="s">
        <v>79</v>
      </c>
      <c r="AY573" s="170" t="s">
        <v>120</v>
      </c>
      <c r="BK573" s="172">
        <f>SUM(BK574:BK575)</f>
        <v>0</v>
      </c>
    </row>
    <row r="574" spans="1:65" s="2" customFormat="1" ht="24.15" customHeight="1">
      <c r="A574" s="36"/>
      <c r="B574" s="37"/>
      <c r="C574" s="175" t="s">
        <v>1143</v>
      </c>
      <c r="D574" s="175" t="s">
        <v>123</v>
      </c>
      <c r="E574" s="176" t="s">
        <v>1144</v>
      </c>
      <c r="F574" s="177" t="s">
        <v>1145</v>
      </c>
      <c r="G574" s="178" t="s">
        <v>189</v>
      </c>
      <c r="H574" s="179">
        <v>539.48400000000004</v>
      </c>
      <c r="I574" s="180"/>
      <c r="J574" s="181">
        <f>ROUND(I574*H574,2)</f>
        <v>0</v>
      </c>
      <c r="K574" s="177" t="s">
        <v>536</v>
      </c>
      <c r="L574" s="41"/>
      <c r="M574" s="182" t="s">
        <v>19</v>
      </c>
      <c r="N574" s="183" t="s">
        <v>42</v>
      </c>
      <c r="O574" s="66"/>
      <c r="P574" s="184">
        <f>O574*H574</f>
        <v>0</v>
      </c>
      <c r="Q574" s="184">
        <v>0</v>
      </c>
      <c r="R574" s="184">
        <f>Q574*H574</f>
        <v>0</v>
      </c>
      <c r="S574" s="184">
        <v>0</v>
      </c>
      <c r="T574" s="185">
        <f>S574*H574</f>
        <v>0</v>
      </c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R574" s="186" t="s">
        <v>128</v>
      </c>
      <c r="AT574" s="186" t="s">
        <v>123</v>
      </c>
      <c r="AU574" s="186" t="s">
        <v>81</v>
      </c>
      <c r="AY574" s="19" t="s">
        <v>120</v>
      </c>
      <c r="BE574" s="187">
        <f>IF(N574="základní",J574,0)</f>
        <v>0</v>
      </c>
      <c r="BF574" s="187">
        <f>IF(N574="snížená",J574,0)</f>
        <v>0</v>
      </c>
      <c r="BG574" s="187">
        <f>IF(N574="zákl. přenesená",J574,0)</f>
        <v>0</v>
      </c>
      <c r="BH574" s="187">
        <f>IF(N574="sníž. přenesená",J574,0)</f>
        <v>0</v>
      </c>
      <c r="BI574" s="187">
        <f>IF(N574="nulová",J574,0)</f>
        <v>0</v>
      </c>
      <c r="BJ574" s="19" t="s">
        <v>79</v>
      </c>
      <c r="BK574" s="187">
        <f>ROUND(I574*H574,2)</f>
        <v>0</v>
      </c>
      <c r="BL574" s="19" t="s">
        <v>128</v>
      </c>
      <c r="BM574" s="186" t="s">
        <v>1146</v>
      </c>
    </row>
    <row r="575" spans="1:65" s="2" customFormat="1" ht="10">
      <c r="A575" s="36"/>
      <c r="B575" s="37"/>
      <c r="C575" s="38"/>
      <c r="D575" s="245" t="s">
        <v>538</v>
      </c>
      <c r="E575" s="38"/>
      <c r="F575" s="246" t="s">
        <v>1147</v>
      </c>
      <c r="G575" s="38"/>
      <c r="H575" s="38"/>
      <c r="I575" s="247"/>
      <c r="J575" s="38"/>
      <c r="K575" s="38"/>
      <c r="L575" s="41"/>
      <c r="M575" s="248"/>
      <c r="N575" s="249"/>
      <c r="O575" s="66"/>
      <c r="P575" s="66"/>
      <c r="Q575" s="66"/>
      <c r="R575" s="66"/>
      <c r="S575" s="66"/>
      <c r="T575" s="67"/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T575" s="19" t="s">
        <v>538</v>
      </c>
      <c r="AU575" s="19" t="s">
        <v>81</v>
      </c>
    </row>
    <row r="576" spans="1:65" s="12" customFormat="1" ht="25.9" customHeight="1">
      <c r="B576" s="159"/>
      <c r="C576" s="160"/>
      <c r="D576" s="161" t="s">
        <v>70</v>
      </c>
      <c r="E576" s="162" t="s">
        <v>1148</v>
      </c>
      <c r="F576" s="162" t="s">
        <v>1149</v>
      </c>
      <c r="G576" s="160"/>
      <c r="H576" s="160"/>
      <c r="I576" s="163"/>
      <c r="J576" s="164">
        <f>BK576</f>
        <v>0</v>
      </c>
      <c r="K576" s="160"/>
      <c r="L576" s="165"/>
      <c r="M576" s="166"/>
      <c r="N576" s="167"/>
      <c r="O576" s="167"/>
      <c r="P576" s="168">
        <f>P577+P771+P804</f>
        <v>0</v>
      </c>
      <c r="Q576" s="167"/>
      <c r="R576" s="168">
        <f>R577+R771+R804</f>
        <v>12.946833049999999</v>
      </c>
      <c r="S576" s="167"/>
      <c r="T576" s="169">
        <f>T577+T771+T804</f>
        <v>1.6883680000000001</v>
      </c>
      <c r="AR576" s="170" t="s">
        <v>81</v>
      </c>
      <c r="AT576" s="171" t="s">
        <v>70</v>
      </c>
      <c r="AU576" s="171" t="s">
        <v>71</v>
      </c>
      <c r="AY576" s="170" t="s">
        <v>120</v>
      </c>
      <c r="BK576" s="172">
        <f>BK577+BK771+BK804</f>
        <v>0</v>
      </c>
    </row>
    <row r="577" spans="1:65" s="12" customFormat="1" ht="22.75" customHeight="1">
      <c r="B577" s="159"/>
      <c r="C577" s="160"/>
      <c r="D577" s="161" t="s">
        <v>70</v>
      </c>
      <c r="E577" s="173" t="s">
        <v>1150</v>
      </c>
      <c r="F577" s="173" t="s">
        <v>1151</v>
      </c>
      <c r="G577" s="160"/>
      <c r="H577" s="160"/>
      <c r="I577" s="163"/>
      <c r="J577" s="174">
        <f>BK577</f>
        <v>0</v>
      </c>
      <c r="K577" s="160"/>
      <c r="L577" s="165"/>
      <c r="M577" s="166"/>
      <c r="N577" s="167"/>
      <c r="O577" s="167"/>
      <c r="P577" s="168">
        <f>SUM(P578:P770)</f>
        <v>0</v>
      </c>
      <c r="Q577" s="167"/>
      <c r="R577" s="168">
        <f>SUM(R578:R770)</f>
        <v>4.9420275999999994</v>
      </c>
      <c r="S577" s="167"/>
      <c r="T577" s="169">
        <f>SUM(T578:T770)</f>
        <v>1.6883680000000001</v>
      </c>
      <c r="AR577" s="170" t="s">
        <v>81</v>
      </c>
      <c r="AT577" s="171" t="s">
        <v>70</v>
      </c>
      <c r="AU577" s="171" t="s">
        <v>79</v>
      </c>
      <c r="AY577" s="170" t="s">
        <v>120</v>
      </c>
      <c r="BK577" s="172">
        <f>SUM(BK578:BK770)</f>
        <v>0</v>
      </c>
    </row>
    <row r="578" spans="1:65" s="2" customFormat="1" ht="21.75" customHeight="1">
      <c r="A578" s="36"/>
      <c r="B578" s="37"/>
      <c r="C578" s="175" t="s">
        <v>1152</v>
      </c>
      <c r="D578" s="175" t="s">
        <v>123</v>
      </c>
      <c r="E578" s="176" t="s">
        <v>1153</v>
      </c>
      <c r="F578" s="177" t="s">
        <v>1154</v>
      </c>
      <c r="G578" s="178" t="s">
        <v>404</v>
      </c>
      <c r="H578" s="179">
        <v>454.935</v>
      </c>
      <c r="I578" s="180"/>
      <c r="J578" s="181">
        <f>ROUND(I578*H578,2)</f>
        <v>0</v>
      </c>
      <c r="K578" s="177" t="s">
        <v>536</v>
      </c>
      <c r="L578" s="41"/>
      <c r="M578" s="182" t="s">
        <v>19</v>
      </c>
      <c r="N578" s="183" t="s">
        <v>42</v>
      </c>
      <c r="O578" s="66"/>
      <c r="P578" s="184">
        <f>O578*H578</f>
        <v>0</v>
      </c>
      <c r="Q578" s="184">
        <v>0</v>
      </c>
      <c r="R578" s="184">
        <f>Q578*H578</f>
        <v>0</v>
      </c>
      <c r="S578" s="184">
        <v>0</v>
      </c>
      <c r="T578" s="185">
        <f>S578*H578</f>
        <v>0</v>
      </c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R578" s="186" t="s">
        <v>252</v>
      </c>
      <c r="AT578" s="186" t="s">
        <v>123</v>
      </c>
      <c r="AU578" s="186" t="s">
        <v>81</v>
      </c>
      <c r="AY578" s="19" t="s">
        <v>120</v>
      </c>
      <c r="BE578" s="187">
        <f>IF(N578="základní",J578,0)</f>
        <v>0</v>
      </c>
      <c r="BF578" s="187">
        <f>IF(N578="snížená",J578,0)</f>
        <v>0</v>
      </c>
      <c r="BG578" s="187">
        <f>IF(N578="zákl. přenesená",J578,0)</f>
        <v>0</v>
      </c>
      <c r="BH578" s="187">
        <f>IF(N578="sníž. přenesená",J578,0)</f>
        <v>0</v>
      </c>
      <c r="BI578" s="187">
        <f>IF(N578="nulová",J578,0)</f>
        <v>0</v>
      </c>
      <c r="BJ578" s="19" t="s">
        <v>79</v>
      </c>
      <c r="BK578" s="187">
        <f>ROUND(I578*H578,2)</f>
        <v>0</v>
      </c>
      <c r="BL578" s="19" t="s">
        <v>252</v>
      </c>
      <c r="BM578" s="186" t="s">
        <v>1155</v>
      </c>
    </row>
    <row r="579" spans="1:65" s="2" customFormat="1" ht="10">
      <c r="A579" s="36"/>
      <c r="B579" s="37"/>
      <c r="C579" s="38"/>
      <c r="D579" s="245" t="s">
        <v>538</v>
      </c>
      <c r="E579" s="38"/>
      <c r="F579" s="246" t="s">
        <v>1156</v>
      </c>
      <c r="G579" s="38"/>
      <c r="H579" s="38"/>
      <c r="I579" s="247"/>
      <c r="J579" s="38"/>
      <c r="K579" s="38"/>
      <c r="L579" s="41"/>
      <c r="M579" s="248"/>
      <c r="N579" s="249"/>
      <c r="O579" s="66"/>
      <c r="P579" s="66"/>
      <c r="Q579" s="66"/>
      <c r="R579" s="66"/>
      <c r="S579" s="66"/>
      <c r="T579" s="67"/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T579" s="19" t="s">
        <v>538</v>
      </c>
      <c r="AU579" s="19" t="s">
        <v>81</v>
      </c>
    </row>
    <row r="580" spans="1:65" s="15" customFormat="1" ht="10">
      <c r="B580" s="211"/>
      <c r="C580" s="212"/>
      <c r="D580" s="190" t="s">
        <v>130</v>
      </c>
      <c r="E580" s="213" t="s">
        <v>19</v>
      </c>
      <c r="F580" s="214" t="s">
        <v>1157</v>
      </c>
      <c r="G580" s="212"/>
      <c r="H580" s="213" t="s">
        <v>19</v>
      </c>
      <c r="I580" s="215"/>
      <c r="J580" s="212"/>
      <c r="K580" s="212"/>
      <c r="L580" s="216"/>
      <c r="M580" s="217"/>
      <c r="N580" s="218"/>
      <c r="O580" s="218"/>
      <c r="P580" s="218"/>
      <c r="Q580" s="218"/>
      <c r="R580" s="218"/>
      <c r="S580" s="218"/>
      <c r="T580" s="219"/>
      <c r="AT580" s="220" t="s">
        <v>130</v>
      </c>
      <c r="AU580" s="220" t="s">
        <v>81</v>
      </c>
      <c r="AV580" s="15" t="s">
        <v>79</v>
      </c>
      <c r="AW580" s="15" t="s">
        <v>132</v>
      </c>
      <c r="AX580" s="15" t="s">
        <v>71</v>
      </c>
      <c r="AY580" s="220" t="s">
        <v>120</v>
      </c>
    </row>
    <row r="581" spans="1:65" s="15" customFormat="1" ht="10">
      <c r="B581" s="211"/>
      <c r="C581" s="212"/>
      <c r="D581" s="190" t="s">
        <v>130</v>
      </c>
      <c r="E581" s="213" t="s">
        <v>19</v>
      </c>
      <c r="F581" s="214" t="s">
        <v>1158</v>
      </c>
      <c r="G581" s="212"/>
      <c r="H581" s="213" t="s">
        <v>19</v>
      </c>
      <c r="I581" s="215"/>
      <c r="J581" s="212"/>
      <c r="K581" s="212"/>
      <c r="L581" s="216"/>
      <c r="M581" s="217"/>
      <c r="N581" s="218"/>
      <c r="O581" s="218"/>
      <c r="P581" s="218"/>
      <c r="Q581" s="218"/>
      <c r="R581" s="218"/>
      <c r="S581" s="218"/>
      <c r="T581" s="219"/>
      <c r="AT581" s="220" t="s">
        <v>130</v>
      </c>
      <c r="AU581" s="220" t="s">
        <v>81</v>
      </c>
      <c r="AV581" s="15" t="s">
        <v>79</v>
      </c>
      <c r="AW581" s="15" t="s">
        <v>132</v>
      </c>
      <c r="AX581" s="15" t="s">
        <v>71</v>
      </c>
      <c r="AY581" s="220" t="s">
        <v>120</v>
      </c>
    </row>
    <row r="582" spans="1:65" s="13" customFormat="1" ht="10">
      <c r="B582" s="188"/>
      <c r="C582" s="189"/>
      <c r="D582" s="190" t="s">
        <v>130</v>
      </c>
      <c r="E582" s="191" t="s">
        <v>19</v>
      </c>
      <c r="F582" s="192" t="s">
        <v>1159</v>
      </c>
      <c r="G582" s="189"/>
      <c r="H582" s="193">
        <v>11.28</v>
      </c>
      <c r="I582" s="194"/>
      <c r="J582" s="189"/>
      <c r="K582" s="189"/>
      <c r="L582" s="195"/>
      <c r="M582" s="196"/>
      <c r="N582" s="197"/>
      <c r="O582" s="197"/>
      <c r="P582" s="197"/>
      <c r="Q582" s="197"/>
      <c r="R582" s="197"/>
      <c r="S582" s="197"/>
      <c r="T582" s="198"/>
      <c r="AT582" s="199" t="s">
        <v>130</v>
      </c>
      <c r="AU582" s="199" t="s">
        <v>81</v>
      </c>
      <c r="AV582" s="13" t="s">
        <v>81</v>
      </c>
      <c r="AW582" s="13" t="s">
        <v>132</v>
      </c>
      <c r="AX582" s="13" t="s">
        <v>71</v>
      </c>
      <c r="AY582" s="199" t="s">
        <v>120</v>
      </c>
    </row>
    <row r="583" spans="1:65" s="13" customFormat="1" ht="10">
      <c r="B583" s="188"/>
      <c r="C583" s="189"/>
      <c r="D583" s="190" t="s">
        <v>130</v>
      </c>
      <c r="E583" s="191" t="s">
        <v>19</v>
      </c>
      <c r="F583" s="192" t="s">
        <v>1160</v>
      </c>
      <c r="G583" s="189"/>
      <c r="H583" s="193">
        <v>7.68</v>
      </c>
      <c r="I583" s="194"/>
      <c r="J583" s="189"/>
      <c r="K583" s="189"/>
      <c r="L583" s="195"/>
      <c r="M583" s="196"/>
      <c r="N583" s="197"/>
      <c r="O583" s="197"/>
      <c r="P583" s="197"/>
      <c r="Q583" s="197"/>
      <c r="R583" s="197"/>
      <c r="S583" s="197"/>
      <c r="T583" s="198"/>
      <c r="AT583" s="199" t="s">
        <v>130</v>
      </c>
      <c r="AU583" s="199" t="s">
        <v>81</v>
      </c>
      <c r="AV583" s="13" t="s">
        <v>81</v>
      </c>
      <c r="AW583" s="13" t="s">
        <v>132</v>
      </c>
      <c r="AX583" s="13" t="s">
        <v>71</v>
      </c>
      <c r="AY583" s="199" t="s">
        <v>120</v>
      </c>
    </row>
    <row r="584" spans="1:65" s="13" customFormat="1" ht="10">
      <c r="B584" s="188"/>
      <c r="C584" s="189"/>
      <c r="D584" s="190" t="s">
        <v>130</v>
      </c>
      <c r="E584" s="191" t="s">
        <v>19</v>
      </c>
      <c r="F584" s="192" t="s">
        <v>1161</v>
      </c>
      <c r="G584" s="189"/>
      <c r="H584" s="193">
        <v>15.36</v>
      </c>
      <c r="I584" s="194"/>
      <c r="J584" s="189"/>
      <c r="K584" s="189"/>
      <c r="L584" s="195"/>
      <c r="M584" s="196"/>
      <c r="N584" s="197"/>
      <c r="O584" s="197"/>
      <c r="P584" s="197"/>
      <c r="Q584" s="197"/>
      <c r="R584" s="197"/>
      <c r="S584" s="197"/>
      <c r="T584" s="198"/>
      <c r="AT584" s="199" t="s">
        <v>130</v>
      </c>
      <c r="AU584" s="199" t="s">
        <v>81</v>
      </c>
      <c r="AV584" s="13" t="s">
        <v>81</v>
      </c>
      <c r="AW584" s="13" t="s">
        <v>132</v>
      </c>
      <c r="AX584" s="13" t="s">
        <v>71</v>
      </c>
      <c r="AY584" s="199" t="s">
        <v>120</v>
      </c>
    </row>
    <row r="585" spans="1:65" s="15" customFormat="1" ht="10">
      <c r="B585" s="211"/>
      <c r="C585" s="212"/>
      <c r="D585" s="190" t="s">
        <v>130</v>
      </c>
      <c r="E585" s="213" t="s">
        <v>19</v>
      </c>
      <c r="F585" s="214" t="s">
        <v>1162</v>
      </c>
      <c r="G585" s="212"/>
      <c r="H585" s="213" t="s">
        <v>19</v>
      </c>
      <c r="I585" s="215"/>
      <c r="J585" s="212"/>
      <c r="K585" s="212"/>
      <c r="L585" s="216"/>
      <c r="M585" s="217"/>
      <c r="N585" s="218"/>
      <c r="O585" s="218"/>
      <c r="P585" s="218"/>
      <c r="Q585" s="218"/>
      <c r="R585" s="218"/>
      <c r="S585" s="218"/>
      <c r="T585" s="219"/>
      <c r="AT585" s="220" t="s">
        <v>130</v>
      </c>
      <c r="AU585" s="220" t="s">
        <v>81</v>
      </c>
      <c r="AV585" s="15" t="s">
        <v>79</v>
      </c>
      <c r="AW585" s="15" t="s">
        <v>132</v>
      </c>
      <c r="AX585" s="15" t="s">
        <v>71</v>
      </c>
      <c r="AY585" s="220" t="s">
        <v>120</v>
      </c>
    </row>
    <row r="586" spans="1:65" s="13" customFormat="1" ht="10">
      <c r="B586" s="188"/>
      <c r="C586" s="189"/>
      <c r="D586" s="190" t="s">
        <v>130</v>
      </c>
      <c r="E586" s="191" t="s">
        <v>19</v>
      </c>
      <c r="F586" s="192" t="s">
        <v>1163</v>
      </c>
      <c r="G586" s="189"/>
      <c r="H586" s="193">
        <v>26.032499999999999</v>
      </c>
      <c r="I586" s="194"/>
      <c r="J586" s="189"/>
      <c r="K586" s="189"/>
      <c r="L586" s="195"/>
      <c r="M586" s="196"/>
      <c r="N586" s="197"/>
      <c r="O586" s="197"/>
      <c r="P586" s="197"/>
      <c r="Q586" s="197"/>
      <c r="R586" s="197"/>
      <c r="S586" s="197"/>
      <c r="T586" s="198"/>
      <c r="AT586" s="199" t="s">
        <v>130</v>
      </c>
      <c r="AU586" s="199" t="s">
        <v>81</v>
      </c>
      <c r="AV586" s="13" t="s">
        <v>81</v>
      </c>
      <c r="AW586" s="13" t="s">
        <v>132</v>
      </c>
      <c r="AX586" s="13" t="s">
        <v>71</v>
      </c>
      <c r="AY586" s="199" t="s">
        <v>120</v>
      </c>
    </row>
    <row r="587" spans="1:65" s="15" customFormat="1" ht="10">
      <c r="B587" s="211"/>
      <c r="C587" s="212"/>
      <c r="D587" s="190" t="s">
        <v>130</v>
      </c>
      <c r="E587" s="213" t="s">
        <v>19</v>
      </c>
      <c r="F587" s="214" t="s">
        <v>1164</v>
      </c>
      <c r="G587" s="212"/>
      <c r="H587" s="213" t="s">
        <v>19</v>
      </c>
      <c r="I587" s="215"/>
      <c r="J587" s="212"/>
      <c r="K587" s="212"/>
      <c r="L587" s="216"/>
      <c r="M587" s="217"/>
      <c r="N587" s="218"/>
      <c r="O587" s="218"/>
      <c r="P587" s="218"/>
      <c r="Q587" s="218"/>
      <c r="R587" s="218"/>
      <c r="S587" s="218"/>
      <c r="T587" s="219"/>
      <c r="AT587" s="220" t="s">
        <v>130</v>
      </c>
      <c r="AU587" s="220" t="s">
        <v>81</v>
      </c>
      <c r="AV587" s="15" t="s">
        <v>79</v>
      </c>
      <c r="AW587" s="15" t="s">
        <v>132</v>
      </c>
      <c r="AX587" s="15" t="s">
        <v>71</v>
      </c>
      <c r="AY587" s="220" t="s">
        <v>120</v>
      </c>
    </row>
    <row r="588" spans="1:65" s="13" customFormat="1" ht="10">
      <c r="B588" s="188"/>
      <c r="C588" s="189"/>
      <c r="D588" s="190" t="s">
        <v>130</v>
      </c>
      <c r="E588" s="191" t="s">
        <v>19</v>
      </c>
      <c r="F588" s="192" t="s">
        <v>1165</v>
      </c>
      <c r="G588" s="189"/>
      <c r="H588" s="193">
        <v>26.032499999999999</v>
      </c>
      <c r="I588" s="194"/>
      <c r="J588" s="189"/>
      <c r="K588" s="189"/>
      <c r="L588" s="195"/>
      <c r="M588" s="196"/>
      <c r="N588" s="197"/>
      <c r="O588" s="197"/>
      <c r="P588" s="197"/>
      <c r="Q588" s="197"/>
      <c r="R588" s="197"/>
      <c r="S588" s="197"/>
      <c r="T588" s="198"/>
      <c r="AT588" s="199" t="s">
        <v>130</v>
      </c>
      <c r="AU588" s="199" t="s">
        <v>81</v>
      </c>
      <c r="AV588" s="13" t="s">
        <v>81</v>
      </c>
      <c r="AW588" s="13" t="s">
        <v>132</v>
      </c>
      <c r="AX588" s="13" t="s">
        <v>71</v>
      </c>
      <c r="AY588" s="199" t="s">
        <v>120</v>
      </c>
    </row>
    <row r="589" spans="1:65" s="13" customFormat="1" ht="10">
      <c r="B589" s="188"/>
      <c r="C589" s="189"/>
      <c r="D589" s="190" t="s">
        <v>130</v>
      </c>
      <c r="E589" s="191" t="s">
        <v>19</v>
      </c>
      <c r="F589" s="192" t="s">
        <v>808</v>
      </c>
      <c r="G589" s="189"/>
      <c r="H589" s="193">
        <v>210.6</v>
      </c>
      <c r="I589" s="194"/>
      <c r="J589" s="189"/>
      <c r="K589" s="189"/>
      <c r="L589" s="195"/>
      <c r="M589" s="196"/>
      <c r="N589" s="197"/>
      <c r="O589" s="197"/>
      <c r="P589" s="197"/>
      <c r="Q589" s="197"/>
      <c r="R589" s="197"/>
      <c r="S589" s="197"/>
      <c r="T589" s="198"/>
      <c r="AT589" s="199" t="s">
        <v>130</v>
      </c>
      <c r="AU589" s="199" t="s">
        <v>81</v>
      </c>
      <c r="AV589" s="13" t="s">
        <v>81</v>
      </c>
      <c r="AW589" s="13" t="s">
        <v>132</v>
      </c>
      <c r="AX589" s="13" t="s">
        <v>71</v>
      </c>
      <c r="AY589" s="199" t="s">
        <v>120</v>
      </c>
    </row>
    <row r="590" spans="1:65" s="13" customFormat="1" ht="10">
      <c r="B590" s="188"/>
      <c r="C590" s="189"/>
      <c r="D590" s="190" t="s">
        <v>130</v>
      </c>
      <c r="E590" s="191" t="s">
        <v>19</v>
      </c>
      <c r="F590" s="192" t="s">
        <v>809</v>
      </c>
      <c r="G590" s="189"/>
      <c r="H590" s="193">
        <v>157.94999999999999</v>
      </c>
      <c r="I590" s="194"/>
      <c r="J590" s="189"/>
      <c r="K590" s="189"/>
      <c r="L590" s="195"/>
      <c r="M590" s="196"/>
      <c r="N590" s="197"/>
      <c r="O590" s="197"/>
      <c r="P590" s="197"/>
      <c r="Q590" s="197"/>
      <c r="R590" s="197"/>
      <c r="S590" s="197"/>
      <c r="T590" s="198"/>
      <c r="AT590" s="199" t="s">
        <v>130</v>
      </c>
      <c r="AU590" s="199" t="s">
        <v>81</v>
      </c>
      <c r="AV590" s="13" t="s">
        <v>81</v>
      </c>
      <c r="AW590" s="13" t="s">
        <v>132</v>
      </c>
      <c r="AX590" s="13" t="s">
        <v>71</v>
      </c>
      <c r="AY590" s="199" t="s">
        <v>120</v>
      </c>
    </row>
    <row r="591" spans="1:65" s="14" customFormat="1" ht="10">
      <c r="B591" s="200"/>
      <c r="C591" s="201"/>
      <c r="D591" s="190" t="s">
        <v>130</v>
      </c>
      <c r="E591" s="202" t="s">
        <v>19</v>
      </c>
      <c r="F591" s="203" t="s">
        <v>133</v>
      </c>
      <c r="G591" s="201"/>
      <c r="H591" s="204">
        <v>454.935</v>
      </c>
      <c r="I591" s="205"/>
      <c r="J591" s="201"/>
      <c r="K591" s="201"/>
      <c r="L591" s="206"/>
      <c r="M591" s="207"/>
      <c r="N591" s="208"/>
      <c r="O591" s="208"/>
      <c r="P591" s="208"/>
      <c r="Q591" s="208"/>
      <c r="R591" s="208"/>
      <c r="S591" s="208"/>
      <c r="T591" s="209"/>
      <c r="AT591" s="210" t="s">
        <v>130</v>
      </c>
      <c r="AU591" s="210" t="s">
        <v>81</v>
      </c>
      <c r="AV591" s="14" t="s">
        <v>128</v>
      </c>
      <c r="AW591" s="14" t="s">
        <v>132</v>
      </c>
      <c r="AX591" s="14" t="s">
        <v>79</v>
      </c>
      <c r="AY591" s="210" t="s">
        <v>120</v>
      </c>
    </row>
    <row r="592" spans="1:65" s="2" customFormat="1" ht="21.75" customHeight="1">
      <c r="A592" s="36"/>
      <c r="B592" s="37"/>
      <c r="C592" s="175" t="s">
        <v>1166</v>
      </c>
      <c r="D592" s="175" t="s">
        <v>123</v>
      </c>
      <c r="E592" s="176" t="s">
        <v>1167</v>
      </c>
      <c r="F592" s="177" t="s">
        <v>1168</v>
      </c>
      <c r="G592" s="178" t="s">
        <v>404</v>
      </c>
      <c r="H592" s="179">
        <v>75.915999999999997</v>
      </c>
      <c r="I592" s="180"/>
      <c r="J592" s="181">
        <f>ROUND(I592*H592,2)</f>
        <v>0</v>
      </c>
      <c r="K592" s="177" t="s">
        <v>536</v>
      </c>
      <c r="L592" s="41"/>
      <c r="M592" s="182" t="s">
        <v>19</v>
      </c>
      <c r="N592" s="183" t="s">
        <v>42</v>
      </c>
      <c r="O592" s="66"/>
      <c r="P592" s="184">
        <f>O592*H592</f>
        <v>0</v>
      </c>
      <c r="Q592" s="184">
        <v>0</v>
      </c>
      <c r="R592" s="184">
        <f>Q592*H592</f>
        <v>0</v>
      </c>
      <c r="S592" s="184">
        <v>0</v>
      </c>
      <c r="T592" s="185">
        <f>S592*H592</f>
        <v>0</v>
      </c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R592" s="186" t="s">
        <v>252</v>
      </c>
      <c r="AT592" s="186" t="s">
        <v>123</v>
      </c>
      <c r="AU592" s="186" t="s">
        <v>81</v>
      </c>
      <c r="AY592" s="19" t="s">
        <v>120</v>
      </c>
      <c r="BE592" s="187">
        <f>IF(N592="základní",J592,0)</f>
        <v>0</v>
      </c>
      <c r="BF592" s="187">
        <f>IF(N592="snížená",J592,0)</f>
        <v>0</v>
      </c>
      <c r="BG592" s="187">
        <f>IF(N592="zákl. přenesená",J592,0)</f>
        <v>0</v>
      </c>
      <c r="BH592" s="187">
        <f>IF(N592="sníž. přenesená",J592,0)</f>
        <v>0</v>
      </c>
      <c r="BI592" s="187">
        <f>IF(N592="nulová",J592,0)</f>
        <v>0</v>
      </c>
      <c r="BJ592" s="19" t="s">
        <v>79</v>
      </c>
      <c r="BK592" s="187">
        <f>ROUND(I592*H592,2)</f>
        <v>0</v>
      </c>
      <c r="BL592" s="19" t="s">
        <v>252</v>
      </c>
      <c r="BM592" s="186" t="s">
        <v>1169</v>
      </c>
    </row>
    <row r="593" spans="1:51" s="2" customFormat="1" ht="10">
      <c r="A593" s="36"/>
      <c r="B593" s="37"/>
      <c r="C593" s="38"/>
      <c r="D593" s="245" t="s">
        <v>538</v>
      </c>
      <c r="E593" s="38"/>
      <c r="F593" s="246" t="s">
        <v>1170</v>
      </c>
      <c r="G593" s="38"/>
      <c r="H593" s="38"/>
      <c r="I593" s="247"/>
      <c r="J593" s="38"/>
      <c r="K593" s="38"/>
      <c r="L593" s="41"/>
      <c r="M593" s="248"/>
      <c r="N593" s="249"/>
      <c r="O593" s="66"/>
      <c r="P593" s="66"/>
      <c r="Q593" s="66"/>
      <c r="R593" s="66"/>
      <c r="S593" s="66"/>
      <c r="T593" s="67"/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T593" s="19" t="s">
        <v>538</v>
      </c>
      <c r="AU593" s="19" t="s">
        <v>81</v>
      </c>
    </row>
    <row r="594" spans="1:51" s="15" customFormat="1" ht="10">
      <c r="B594" s="211"/>
      <c r="C594" s="212"/>
      <c r="D594" s="190" t="s">
        <v>130</v>
      </c>
      <c r="E594" s="213" t="s">
        <v>19</v>
      </c>
      <c r="F594" s="214" t="s">
        <v>1157</v>
      </c>
      <c r="G594" s="212"/>
      <c r="H594" s="213" t="s">
        <v>19</v>
      </c>
      <c r="I594" s="215"/>
      <c r="J594" s="212"/>
      <c r="K594" s="212"/>
      <c r="L594" s="216"/>
      <c r="M594" s="217"/>
      <c r="N594" s="218"/>
      <c r="O594" s="218"/>
      <c r="P594" s="218"/>
      <c r="Q594" s="218"/>
      <c r="R594" s="218"/>
      <c r="S594" s="218"/>
      <c r="T594" s="219"/>
      <c r="AT594" s="220" t="s">
        <v>130</v>
      </c>
      <c r="AU594" s="220" t="s">
        <v>81</v>
      </c>
      <c r="AV594" s="15" t="s">
        <v>79</v>
      </c>
      <c r="AW594" s="15" t="s">
        <v>132</v>
      </c>
      <c r="AX594" s="15" t="s">
        <v>71</v>
      </c>
      <c r="AY594" s="220" t="s">
        <v>120</v>
      </c>
    </row>
    <row r="595" spans="1:51" s="15" customFormat="1" ht="10">
      <c r="B595" s="211"/>
      <c r="C595" s="212"/>
      <c r="D595" s="190" t="s">
        <v>130</v>
      </c>
      <c r="E595" s="213" t="s">
        <v>19</v>
      </c>
      <c r="F595" s="214" t="s">
        <v>1171</v>
      </c>
      <c r="G595" s="212"/>
      <c r="H595" s="213" t="s">
        <v>19</v>
      </c>
      <c r="I595" s="215"/>
      <c r="J595" s="212"/>
      <c r="K595" s="212"/>
      <c r="L595" s="216"/>
      <c r="M595" s="217"/>
      <c r="N595" s="218"/>
      <c r="O595" s="218"/>
      <c r="P595" s="218"/>
      <c r="Q595" s="218"/>
      <c r="R595" s="218"/>
      <c r="S595" s="218"/>
      <c r="T595" s="219"/>
      <c r="AT595" s="220" t="s">
        <v>130</v>
      </c>
      <c r="AU595" s="220" t="s">
        <v>81</v>
      </c>
      <c r="AV595" s="15" t="s">
        <v>79</v>
      </c>
      <c r="AW595" s="15" t="s">
        <v>132</v>
      </c>
      <c r="AX595" s="15" t="s">
        <v>71</v>
      </c>
      <c r="AY595" s="220" t="s">
        <v>120</v>
      </c>
    </row>
    <row r="596" spans="1:51" s="13" customFormat="1" ht="10">
      <c r="B596" s="188"/>
      <c r="C596" s="189"/>
      <c r="D596" s="190" t="s">
        <v>130</v>
      </c>
      <c r="E596" s="191" t="s">
        <v>19</v>
      </c>
      <c r="F596" s="192" t="s">
        <v>1172</v>
      </c>
      <c r="G596" s="189"/>
      <c r="H596" s="193">
        <v>1.2105000000000001</v>
      </c>
      <c r="I596" s="194"/>
      <c r="J596" s="189"/>
      <c r="K596" s="189"/>
      <c r="L596" s="195"/>
      <c r="M596" s="196"/>
      <c r="N596" s="197"/>
      <c r="O596" s="197"/>
      <c r="P596" s="197"/>
      <c r="Q596" s="197"/>
      <c r="R596" s="197"/>
      <c r="S596" s="197"/>
      <c r="T596" s="198"/>
      <c r="AT596" s="199" t="s">
        <v>130</v>
      </c>
      <c r="AU596" s="199" t="s">
        <v>81</v>
      </c>
      <c r="AV596" s="13" t="s">
        <v>81</v>
      </c>
      <c r="AW596" s="13" t="s">
        <v>132</v>
      </c>
      <c r="AX596" s="13" t="s">
        <v>71</v>
      </c>
      <c r="AY596" s="199" t="s">
        <v>120</v>
      </c>
    </row>
    <row r="597" spans="1:51" s="13" customFormat="1" ht="10">
      <c r="B597" s="188"/>
      <c r="C597" s="189"/>
      <c r="D597" s="190" t="s">
        <v>130</v>
      </c>
      <c r="E597" s="191" t="s">
        <v>19</v>
      </c>
      <c r="F597" s="192" t="s">
        <v>1173</v>
      </c>
      <c r="G597" s="189"/>
      <c r="H597" s="193">
        <v>0.87550000000000006</v>
      </c>
      <c r="I597" s="194"/>
      <c r="J597" s="189"/>
      <c r="K597" s="189"/>
      <c r="L597" s="195"/>
      <c r="M597" s="196"/>
      <c r="N597" s="197"/>
      <c r="O597" s="197"/>
      <c r="P597" s="197"/>
      <c r="Q597" s="197"/>
      <c r="R597" s="197"/>
      <c r="S597" s="197"/>
      <c r="T597" s="198"/>
      <c r="AT597" s="199" t="s">
        <v>130</v>
      </c>
      <c r="AU597" s="199" t="s">
        <v>81</v>
      </c>
      <c r="AV597" s="13" t="s">
        <v>81</v>
      </c>
      <c r="AW597" s="13" t="s">
        <v>132</v>
      </c>
      <c r="AX597" s="13" t="s">
        <v>71</v>
      </c>
      <c r="AY597" s="199" t="s">
        <v>120</v>
      </c>
    </row>
    <row r="598" spans="1:51" s="13" customFormat="1" ht="10">
      <c r="B598" s="188"/>
      <c r="C598" s="189"/>
      <c r="D598" s="190" t="s">
        <v>130</v>
      </c>
      <c r="E598" s="191" t="s">
        <v>19</v>
      </c>
      <c r="F598" s="192" t="s">
        <v>1174</v>
      </c>
      <c r="G598" s="189"/>
      <c r="H598" s="193">
        <v>1.5710000000000002</v>
      </c>
      <c r="I598" s="194"/>
      <c r="J598" s="189"/>
      <c r="K598" s="189"/>
      <c r="L598" s="195"/>
      <c r="M598" s="196"/>
      <c r="N598" s="197"/>
      <c r="O598" s="197"/>
      <c r="P598" s="197"/>
      <c r="Q598" s="197"/>
      <c r="R598" s="197"/>
      <c r="S598" s="197"/>
      <c r="T598" s="198"/>
      <c r="AT598" s="199" t="s">
        <v>130</v>
      </c>
      <c r="AU598" s="199" t="s">
        <v>81</v>
      </c>
      <c r="AV598" s="13" t="s">
        <v>81</v>
      </c>
      <c r="AW598" s="13" t="s">
        <v>132</v>
      </c>
      <c r="AX598" s="13" t="s">
        <v>71</v>
      </c>
      <c r="AY598" s="199" t="s">
        <v>120</v>
      </c>
    </row>
    <row r="599" spans="1:51" s="15" customFormat="1" ht="10">
      <c r="B599" s="211"/>
      <c r="C599" s="212"/>
      <c r="D599" s="190" t="s">
        <v>130</v>
      </c>
      <c r="E599" s="213" t="s">
        <v>19</v>
      </c>
      <c r="F599" s="214" t="s">
        <v>1175</v>
      </c>
      <c r="G599" s="212"/>
      <c r="H599" s="213" t="s">
        <v>19</v>
      </c>
      <c r="I599" s="215"/>
      <c r="J599" s="212"/>
      <c r="K599" s="212"/>
      <c r="L599" s="216"/>
      <c r="M599" s="217"/>
      <c r="N599" s="218"/>
      <c r="O599" s="218"/>
      <c r="P599" s="218"/>
      <c r="Q599" s="218"/>
      <c r="R599" s="218"/>
      <c r="S599" s="218"/>
      <c r="T599" s="219"/>
      <c r="AT599" s="220" t="s">
        <v>130</v>
      </c>
      <c r="AU599" s="220" t="s">
        <v>81</v>
      </c>
      <c r="AV599" s="15" t="s">
        <v>79</v>
      </c>
      <c r="AW599" s="15" t="s">
        <v>132</v>
      </c>
      <c r="AX599" s="15" t="s">
        <v>71</v>
      </c>
      <c r="AY599" s="220" t="s">
        <v>120</v>
      </c>
    </row>
    <row r="600" spans="1:51" s="13" customFormat="1" ht="10">
      <c r="B600" s="188"/>
      <c r="C600" s="189"/>
      <c r="D600" s="190" t="s">
        <v>130</v>
      </c>
      <c r="E600" s="191" t="s">
        <v>19</v>
      </c>
      <c r="F600" s="192" t="s">
        <v>1176</v>
      </c>
      <c r="G600" s="189"/>
      <c r="H600" s="193">
        <v>7.7444999999999995</v>
      </c>
      <c r="I600" s="194"/>
      <c r="J600" s="189"/>
      <c r="K600" s="189"/>
      <c r="L600" s="195"/>
      <c r="M600" s="196"/>
      <c r="N600" s="197"/>
      <c r="O600" s="197"/>
      <c r="P600" s="197"/>
      <c r="Q600" s="197"/>
      <c r="R600" s="197"/>
      <c r="S600" s="197"/>
      <c r="T600" s="198"/>
      <c r="AT600" s="199" t="s">
        <v>130</v>
      </c>
      <c r="AU600" s="199" t="s">
        <v>81</v>
      </c>
      <c r="AV600" s="13" t="s">
        <v>81</v>
      </c>
      <c r="AW600" s="13" t="s">
        <v>132</v>
      </c>
      <c r="AX600" s="13" t="s">
        <v>71</v>
      </c>
      <c r="AY600" s="199" t="s">
        <v>120</v>
      </c>
    </row>
    <row r="601" spans="1:51" s="13" customFormat="1" ht="10">
      <c r="B601" s="188"/>
      <c r="C601" s="189"/>
      <c r="D601" s="190" t="s">
        <v>130</v>
      </c>
      <c r="E601" s="191" t="s">
        <v>19</v>
      </c>
      <c r="F601" s="192" t="s">
        <v>1177</v>
      </c>
      <c r="G601" s="189"/>
      <c r="H601" s="193">
        <v>7.1454000000000004</v>
      </c>
      <c r="I601" s="194"/>
      <c r="J601" s="189"/>
      <c r="K601" s="189"/>
      <c r="L601" s="195"/>
      <c r="M601" s="196"/>
      <c r="N601" s="197"/>
      <c r="O601" s="197"/>
      <c r="P601" s="197"/>
      <c r="Q601" s="197"/>
      <c r="R601" s="197"/>
      <c r="S601" s="197"/>
      <c r="T601" s="198"/>
      <c r="AT601" s="199" t="s">
        <v>130</v>
      </c>
      <c r="AU601" s="199" t="s">
        <v>81</v>
      </c>
      <c r="AV601" s="13" t="s">
        <v>81</v>
      </c>
      <c r="AW601" s="13" t="s">
        <v>132</v>
      </c>
      <c r="AX601" s="13" t="s">
        <v>71</v>
      </c>
      <c r="AY601" s="199" t="s">
        <v>120</v>
      </c>
    </row>
    <row r="602" spans="1:51" s="13" customFormat="1" ht="10">
      <c r="B602" s="188"/>
      <c r="C602" s="189"/>
      <c r="D602" s="190" t="s">
        <v>130</v>
      </c>
      <c r="E602" s="191" t="s">
        <v>19</v>
      </c>
      <c r="F602" s="192" t="s">
        <v>1178</v>
      </c>
      <c r="G602" s="189"/>
      <c r="H602" s="193">
        <v>10.148999999999999</v>
      </c>
      <c r="I602" s="194"/>
      <c r="J602" s="189"/>
      <c r="K602" s="189"/>
      <c r="L602" s="195"/>
      <c r="M602" s="196"/>
      <c r="N602" s="197"/>
      <c r="O602" s="197"/>
      <c r="P602" s="197"/>
      <c r="Q602" s="197"/>
      <c r="R602" s="197"/>
      <c r="S602" s="197"/>
      <c r="T602" s="198"/>
      <c r="AT602" s="199" t="s">
        <v>130</v>
      </c>
      <c r="AU602" s="199" t="s">
        <v>81</v>
      </c>
      <c r="AV602" s="13" t="s">
        <v>81</v>
      </c>
      <c r="AW602" s="13" t="s">
        <v>132</v>
      </c>
      <c r="AX602" s="13" t="s">
        <v>71</v>
      </c>
      <c r="AY602" s="199" t="s">
        <v>120</v>
      </c>
    </row>
    <row r="603" spans="1:51" s="15" customFormat="1" ht="10">
      <c r="B603" s="211"/>
      <c r="C603" s="212"/>
      <c r="D603" s="190" t="s">
        <v>130</v>
      </c>
      <c r="E603" s="213" t="s">
        <v>19</v>
      </c>
      <c r="F603" s="214" t="s">
        <v>1179</v>
      </c>
      <c r="G603" s="212"/>
      <c r="H603" s="213" t="s">
        <v>19</v>
      </c>
      <c r="I603" s="215"/>
      <c r="J603" s="212"/>
      <c r="K603" s="212"/>
      <c r="L603" s="216"/>
      <c r="M603" s="217"/>
      <c r="N603" s="218"/>
      <c r="O603" s="218"/>
      <c r="P603" s="218"/>
      <c r="Q603" s="218"/>
      <c r="R603" s="218"/>
      <c r="S603" s="218"/>
      <c r="T603" s="219"/>
      <c r="AT603" s="220" t="s">
        <v>130</v>
      </c>
      <c r="AU603" s="220" t="s">
        <v>81</v>
      </c>
      <c r="AV603" s="15" t="s">
        <v>79</v>
      </c>
      <c r="AW603" s="15" t="s">
        <v>132</v>
      </c>
      <c r="AX603" s="15" t="s">
        <v>71</v>
      </c>
      <c r="AY603" s="220" t="s">
        <v>120</v>
      </c>
    </row>
    <row r="604" spans="1:51" s="13" customFormat="1" ht="10">
      <c r="B604" s="188"/>
      <c r="C604" s="189"/>
      <c r="D604" s="190" t="s">
        <v>130</v>
      </c>
      <c r="E604" s="191" t="s">
        <v>19</v>
      </c>
      <c r="F604" s="192" t="s">
        <v>1180</v>
      </c>
      <c r="G604" s="189"/>
      <c r="H604" s="193">
        <v>7.5749999999999993</v>
      </c>
      <c r="I604" s="194"/>
      <c r="J604" s="189"/>
      <c r="K604" s="189"/>
      <c r="L604" s="195"/>
      <c r="M604" s="196"/>
      <c r="N604" s="197"/>
      <c r="O604" s="197"/>
      <c r="P604" s="197"/>
      <c r="Q604" s="197"/>
      <c r="R604" s="197"/>
      <c r="S604" s="197"/>
      <c r="T604" s="198"/>
      <c r="AT604" s="199" t="s">
        <v>130</v>
      </c>
      <c r="AU604" s="199" t="s">
        <v>81</v>
      </c>
      <c r="AV604" s="13" t="s">
        <v>81</v>
      </c>
      <c r="AW604" s="13" t="s">
        <v>132</v>
      </c>
      <c r="AX604" s="13" t="s">
        <v>71</v>
      </c>
      <c r="AY604" s="199" t="s">
        <v>120</v>
      </c>
    </row>
    <row r="605" spans="1:51" s="13" customFormat="1" ht="10">
      <c r="B605" s="188"/>
      <c r="C605" s="189"/>
      <c r="D605" s="190" t="s">
        <v>130</v>
      </c>
      <c r="E605" s="191" t="s">
        <v>19</v>
      </c>
      <c r="F605" s="192" t="s">
        <v>1181</v>
      </c>
      <c r="G605" s="189"/>
      <c r="H605" s="193">
        <v>7.5749999999999993</v>
      </c>
      <c r="I605" s="194"/>
      <c r="J605" s="189"/>
      <c r="K605" s="189"/>
      <c r="L605" s="195"/>
      <c r="M605" s="196"/>
      <c r="N605" s="197"/>
      <c r="O605" s="197"/>
      <c r="P605" s="197"/>
      <c r="Q605" s="197"/>
      <c r="R605" s="197"/>
      <c r="S605" s="197"/>
      <c r="T605" s="198"/>
      <c r="AT605" s="199" t="s">
        <v>130</v>
      </c>
      <c r="AU605" s="199" t="s">
        <v>81</v>
      </c>
      <c r="AV605" s="13" t="s">
        <v>81</v>
      </c>
      <c r="AW605" s="13" t="s">
        <v>132</v>
      </c>
      <c r="AX605" s="13" t="s">
        <v>71</v>
      </c>
      <c r="AY605" s="199" t="s">
        <v>120</v>
      </c>
    </row>
    <row r="606" spans="1:51" s="13" customFormat="1" ht="10">
      <c r="B606" s="188"/>
      <c r="C606" s="189"/>
      <c r="D606" s="190" t="s">
        <v>130</v>
      </c>
      <c r="E606" s="191" t="s">
        <v>19</v>
      </c>
      <c r="F606" s="192" t="s">
        <v>1182</v>
      </c>
      <c r="G606" s="189"/>
      <c r="H606" s="193">
        <v>11.55</v>
      </c>
      <c r="I606" s="194"/>
      <c r="J606" s="189"/>
      <c r="K606" s="189"/>
      <c r="L606" s="195"/>
      <c r="M606" s="196"/>
      <c r="N606" s="197"/>
      <c r="O606" s="197"/>
      <c r="P606" s="197"/>
      <c r="Q606" s="197"/>
      <c r="R606" s="197"/>
      <c r="S606" s="197"/>
      <c r="T606" s="198"/>
      <c r="AT606" s="199" t="s">
        <v>130</v>
      </c>
      <c r="AU606" s="199" t="s">
        <v>81</v>
      </c>
      <c r="AV606" s="13" t="s">
        <v>81</v>
      </c>
      <c r="AW606" s="13" t="s">
        <v>132</v>
      </c>
      <c r="AX606" s="13" t="s">
        <v>71</v>
      </c>
      <c r="AY606" s="199" t="s">
        <v>120</v>
      </c>
    </row>
    <row r="607" spans="1:51" s="15" customFormat="1" ht="10">
      <c r="B607" s="211"/>
      <c r="C607" s="212"/>
      <c r="D607" s="190" t="s">
        <v>130</v>
      </c>
      <c r="E607" s="213" t="s">
        <v>19</v>
      </c>
      <c r="F607" s="214" t="s">
        <v>1183</v>
      </c>
      <c r="G607" s="212"/>
      <c r="H607" s="213" t="s">
        <v>19</v>
      </c>
      <c r="I607" s="215"/>
      <c r="J607" s="212"/>
      <c r="K607" s="212"/>
      <c r="L607" s="216"/>
      <c r="M607" s="217"/>
      <c r="N607" s="218"/>
      <c r="O607" s="218"/>
      <c r="P607" s="218"/>
      <c r="Q607" s="218"/>
      <c r="R607" s="218"/>
      <c r="S607" s="218"/>
      <c r="T607" s="219"/>
      <c r="AT607" s="220" t="s">
        <v>130</v>
      </c>
      <c r="AU607" s="220" t="s">
        <v>81</v>
      </c>
      <c r="AV607" s="15" t="s">
        <v>79</v>
      </c>
      <c r="AW607" s="15" t="s">
        <v>132</v>
      </c>
      <c r="AX607" s="15" t="s">
        <v>71</v>
      </c>
      <c r="AY607" s="220" t="s">
        <v>120</v>
      </c>
    </row>
    <row r="608" spans="1:51" s="13" customFormat="1" ht="10">
      <c r="B608" s="188"/>
      <c r="C608" s="189"/>
      <c r="D608" s="190" t="s">
        <v>130</v>
      </c>
      <c r="E608" s="191" t="s">
        <v>19</v>
      </c>
      <c r="F608" s="192" t="s">
        <v>1184</v>
      </c>
      <c r="G608" s="189"/>
      <c r="H608" s="193">
        <v>10.260000000000002</v>
      </c>
      <c r="I608" s="194"/>
      <c r="J608" s="189"/>
      <c r="K608" s="189"/>
      <c r="L608" s="195"/>
      <c r="M608" s="196"/>
      <c r="N608" s="197"/>
      <c r="O608" s="197"/>
      <c r="P608" s="197"/>
      <c r="Q608" s="197"/>
      <c r="R608" s="197"/>
      <c r="S608" s="197"/>
      <c r="T608" s="198"/>
      <c r="AT608" s="199" t="s">
        <v>130</v>
      </c>
      <c r="AU608" s="199" t="s">
        <v>81</v>
      </c>
      <c r="AV608" s="13" t="s">
        <v>81</v>
      </c>
      <c r="AW608" s="13" t="s">
        <v>132</v>
      </c>
      <c r="AX608" s="13" t="s">
        <v>71</v>
      </c>
      <c r="AY608" s="199" t="s">
        <v>120</v>
      </c>
    </row>
    <row r="609" spans="1:65" s="15" customFormat="1" ht="10">
      <c r="B609" s="211"/>
      <c r="C609" s="212"/>
      <c r="D609" s="190" t="s">
        <v>130</v>
      </c>
      <c r="E609" s="213" t="s">
        <v>19</v>
      </c>
      <c r="F609" s="214" t="s">
        <v>1185</v>
      </c>
      <c r="G609" s="212"/>
      <c r="H609" s="213" t="s">
        <v>19</v>
      </c>
      <c r="I609" s="215"/>
      <c r="J609" s="212"/>
      <c r="K609" s="212"/>
      <c r="L609" s="216"/>
      <c r="M609" s="217"/>
      <c r="N609" s="218"/>
      <c r="O609" s="218"/>
      <c r="P609" s="218"/>
      <c r="Q609" s="218"/>
      <c r="R609" s="218"/>
      <c r="S609" s="218"/>
      <c r="T609" s="219"/>
      <c r="AT609" s="220" t="s">
        <v>130</v>
      </c>
      <c r="AU609" s="220" t="s">
        <v>81</v>
      </c>
      <c r="AV609" s="15" t="s">
        <v>79</v>
      </c>
      <c r="AW609" s="15" t="s">
        <v>132</v>
      </c>
      <c r="AX609" s="15" t="s">
        <v>71</v>
      </c>
      <c r="AY609" s="220" t="s">
        <v>120</v>
      </c>
    </row>
    <row r="610" spans="1:65" s="13" customFormat="1" ht="10">
      <c r="B610" s="188"/>
      <c r="C610" s="189"/>
      <c r="D610" s="190" t="s">
        <v>130</v>
      </c>
      <c r="E610" s="191" t="s">
        <v>19</v>
      </c>
      <c r="F610" s="192" t="s">
        <v>1184</v>
      </c>
      <c r="G610" s="189"/>
      <c r="H610" s="193">
        <v>10.260000000000002</v>
      </c>
      <c r="I610" s="194"/>
      <c r="J610" s="189"/>
      <c r="K610" s="189"/>
      <c r="L610" s="195"/>
      <c r="M610" s="196"/>
      <c r="N610" s="197"/>
      <c r="O610" s="197"/>
      <c r="P610" s="197"/>
      <c r="Q610" s="197"/>
      <c r="R610" s="197"/>
      <c r="S610" s="197"/>
      <c r="T610" s="198"/>
      <c r="AT610" s="199" t="s">
        <v>130</v>
      </c>
      <c r="AU610" s="199" t="s">
        <v>81</v>
      </c>
      <c r="AV610" s="13" t="s">
        <v>81</v>
      </c>
      <c r="AW610" s="13" t="s">
        <v>132</v>
      </c>
      <c r="AX610" s="13" t="s">
        <v>71</v>
      </c>
      <c r="AY610" s="199" t="s">
        <v>120</v>
      </c>
    </row>
    <row r="611" spans="1:65" s="14" customFormat="1" ht="10">
      <c r="B611" s="200"/>
      <c r="C611" s="201"/>
      <c r="D611" s="190" t="s">
        <v>130</v>
      </c>
      <c r="E611" s="202" t="s">
        <v>19</v>
      </c>
      <c r="F611" s="203" t="s">
        <v>133</v>
      </c>
      <c r="G611" s="201"/>
      <c r="H611" s="204">
        <v>75.915900000000008</v>
      </c>
      <c r="I611" s="205"/>
      <c r="J611" s="201"/>
      <c r="K611" s="201"/>
      <c r="L611" s="206"/>
      <c r="M611" s="207"/>
      <c r="N611" s="208"/>
      <c r="O611" s="208"/>
      <c r="P611" s="208"/>
      <c r="Q611" s="208"/>
      <c r="R611" s="208"/>
      <c r="S611" s="208"/>
      <c r="T611" s="209"/>
      <c r="AT611" s="210" t="s">
        <v>130</v>
      </c>
      <c r="AU611" s="210" t="s">
        <v>81</v>
      </c>
      <c r="AV611" s="14" t="s">
        <v>128</v>
      </c>
      <c r="AW611" s="14" t="s">
        <v>132</v>
      </c>
      <c r="AX611" s="14" t="s">
        <v>79</v>
      </c>
      <c r="AY611" s="210" t="s">
        <v>120</v>
      </c>
    </row>
    <row r="612" spans="1:65" s="2" customFormat="1" ht="16.5" customHeight="1">
      <c r="A612" s="36"/>
      <c r="B612" s="37"/>
      <c r="C612" s="232" t="s">
        <v>1186</v>
      </c>
      <c r="D612" s="232" t="s">
        <v>186</v>
      </c>
      <c r="E612" s="233" t="s">
        <v>1187</v>
      </c>
      <c r="F612" s="234" t="s">
        <v>1188</v>
      </c>
      <c r="G612" s="235" t="s">
        <v>189</v>
      </c>
      <c r="H612" s="236">
        <v>0.17499999999999999</v>
      </c>
      <c r="I612" s="237"/>
      <c r="J612" s="238">
        <f>ROUND(I612*H612,2)</f>
        <v>0</v>
      </c>
      <c r="K612" s="234" t="s">
        <v>536</v>
      </c>
      <c r="L612" s="239"/>
      <c r="M612" s="240" t="s">
        <v>19</v>
      </c>
      <c r="N612" s="241" t="s">
        <v>42</v>
      </c>
      <c r="O612" s="66"/>
      <c r="P612" s="184">
        <f>O612*H612</f>
        <v>0</v>
      </c>
      <c r="Q612" s="184">
        <v>1</v>
      </c>
      <c r="R612" s="184">
        <f>Q612*H612</f>
        <v>0.17499999999999999</v>
      </c>
      <c r="S612" s="184">
        <v>0</v>
      </c>
      <c r="T612" s="185">
        <f>S612*H612</f>
        <v>0</v>
      </c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R612" s="186" t="s">
        <v>337</v>
      </c>
      <c r="AT612" s="186" t="s">
        <v>186</v>
      </c>
      <c r="AU612" s="186" t="s">
        <v>81</v>
      </c>
      <c r="AY612" s="19" t="s">
        <v>120</v>
      </c>
      <c r="BE612" s="187">
        <f>IF(N612="základní",J612,0)</f>
        <v>0</v>
      </c>
      <c r="BF612" s="187">
        <f>IF(N612="snížená",J612,0)</f>
        <v>0</v>
      </c>
      <c r="BG612" s="187">
        <f>IF(N612="zákl. přenesená",J612,0)</f>
        <v>0</v>
      </c>
      <c r="BH612" s="187">
        <f>IF(N612="sníž. přenesená",J612,0)</f>
        <v>0</v>
      </c>
      <c r="BI612" s="187">
        <f>IF(N612="nulová",J612,0)</f>
        <v>0</v>
      </c>
      <c r="BJ612" s="19" t="s">
        <v>79</v>
      </c>
      <c r="BK612" s="187">
        <f>ROUND(I612*H612,2)</f>
        <v>0</v>
      </c>
      <c r="BL612" s="19" t="s">
        <v>252</v>
      </c>
      <c r="BM612" s="186" t="s">
        <v>1189</v>
      </c>
    </row>
    <row r="613" spans="1:65" s="2" customFormat="1" ht="18">
      <c r="A613" s="36"/>
      <c r="B613" s="37"/>
      <c r="C613" s="38"/>
      <c r="D613" s="190" t="s">
        <v>1087</v>
      </c>
      <c r="E613" s="38"/>
      <c r="F613" s="250" t="s">
        <v>1190</v>
      </c>
      <c r="G613" s="38"/>
      <c r="H613" s="38"/>
      <c r="I613" s="247"/>
      <c r="J613" s="38"/>
      <c r="K613" s="38"/>
      <c r="L613" s="41"/>
      <c r="M613" s="248"/>
      <c r="N613" s="249"/>
      <c r="O613" s="66"/>
      <c r="P613" s="66"/>
      <c r="Q613" s="66"/>
      <c r="R613" s="66"/>
      <c r="S613" s="66"/>
      <c r="T613" s="67"/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T613" s="19" t="s">
        <v>1087</v>
      </c>
      <c r="AU613" s="19" t="s">
        <v>81</v>
      </c>
    </row>
    <row r="614" spans="1:65" s="15" customFormat="1" ht="10">
      <c r="B614" s="211"/>
      <c r="C614" s="212"/>
      <c r="D614" s="190" t="s">
        <v>130</v>
      </c>
      <c r="E614" s="213" t="s">
        <v>19</v>
      </c>
      <c r="F614" s="214" t="s">
        <v>1191</v>
      </c>
      <c r="G614" s="212"/>
      <c r="H614" s="213" t="s">
        <v>19</v>
      </c>
      <c r="I614" s="215"/>
      <c r="J614" s="212"/>
      <c r="K614" s="212"/>
      <c r="L614" s="216"/>
      <c r="M614" s="217"/>
      <c r="N614" s="218"/>
      <c r="O614" s="218"/>
      <c r="P614" s="218"/>
      <c r="Q614" s="218"/>
      <c r="R614" s="218"/>
      <c r="S614" s="218"/>
      <c r="T614" s="219"/>
      <c r="AT614" s="220" t="s">
        <v>130</v>
      </c>
      <c r="AU614" s="220" t="s">
        <v>81</v>
      </c>
      <c r="AV614" s="15" t="s">
        <v>79</v>
      </c>
      <c r="AW614" s="15" t="s">
        <v>132</v>
      </c>
      <c r="AX614" s="15" t="s">
        <v>71</v>
      </c>
      <c r="AY614" s="220" t="s">
        <v>120</v>
      </c>
    </row>
    <row r="615" spans="1:65" s="13" customFormat="1" ht="10">
      <c r="B615" s="188"/>
      <c r="C615" s="189"/>
      <c r="D615" s="190" t="s">
        <v>130</v>
      </c>
      <c r="E615" s="191" t="s">
        <v>19</v>
      </c>
      <c r="F615" s="192" t="s">
        <v>1192</v>
      </c>
      <c r="G615" s="189"/>
      <c r="H615" s="193">
        <v>0.17517290000000002</v>
      </c>
      <c r="I615" s="194"/>
      <c r="J615" s="189"/>
      <c r="K615" s="189"/>
      <c r="L615" s="195"/>
      <c r="M615" s="196"/>
      <c r="N615" s="197"/>
      <c r="O615" s="197"/>
      <c r="P615" s="197"/>
      <c r="Q615" s="197"/>
      <c r="R615" s="197"/>
      <c r="S615" s="197"/>
      <c r="T615" s="198"/>
      <c r="AT615" s="199" t="s">
        <v>130</v>
      </c>
      <c r="AU615" s="199" t="s">
        <v>81</v>
      </c>
      <c r="AV615" s="13" t="s">
        <v>81</v>
      </c>
      <c r="AW615" s="13" t="s">
        <v>132</v>
      </c>
      <c r="AX615" s="13" t="s">
        <v>79</v>
      </c>
      <c r="AY615" s="199" t="s">
        <v>120</v>
      </c>
    </row>
    <row r="616" spans="1:65" s="2" customFormat="1" ht="24.15" customHeight="1">
      <c r="A616" s="36"/>
      <c r="B616" s="37"/>
      <c r="C616" s="175" t="s">
        <v>1193</v>
      </c>
      <c r="D616" s="175" t="s">
        <v>123</v>
      </c>
      <c r="E616" s="176" t="s">
        <v>1194</v>
      </c>
      <c r="F616" s="177" t="s">
        <v>1195</v>
      </c>
      <c r="G616" s="178" t="s">
        <v>404</v>
      </c>
      <c r="H616" s="179">
        <v>60.713999999999999</v>
      </c>
      <c r="I616" s="180"/>
      <c r="J616" s="181">
        <f>ROUND(I616*H616,2)</f>
        <v>0</v>
      </c>
      <c r="K616" s="177" t="s">
        <v>536</v>
      </c>
      <c r="L616" s="41"/>
      <c r="M616" s="182" t="s">
        <v>19</v>
      </c>
      <c r="N616" s="183" t="s">
        <v>42</v>
      </c>
      <c r="O616" s="66"/>
      <c r="P616" s="184">
        <f>O616*H616</f>
        <v>0</v>
      </c>
      <c r="Q616" s="184">
        <v>0</v>
      </c>
      <c r="R616" s="184">
        <f>Q616*H616</f>
        <v>0</v>
      </c>
      <c r="S616" s="184">
        <v>0</v>
      </c>
      <c r="T616" s="185">
        <f>S616*H616</f>
        <v>0</v>
      </c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R616" s="186" t="s">
        <v>252</v>
      </c>
      <c r="AT616" s="186" t="s">
        <v>123</v>
      </c>
      <c r="AU616" s="186" t="s">
        <v>81</v>
      </c>
      <c r="AY616" s="19" t="s">
        <v>120</v>
      </c>
      <c r="BE616" s="187">
        <f>IF(N616="základní",J616,0)</f>
        <v>0</v>
      </c>
      <c r="BF616" s="187">
        <f>IF(N616="snížená",J616,0)</f>
        <v>0</v>
      </c>
      <c r="BG616" s="187">
        <f>IF(N616="zákl. přenesená",J616,0)</f>
        <v>0</v>
      </c>
      <c r="BH616" s="187">
        <f>IF(N616="sníž. přenesená",J616,0)</f>
        <v>0</v>
      </c>
      <c r="BI616" s="187">
        <f>IF(N616="nulová",J616,0)</f>
        <v>0</v>
      </c>
      <c r="BJ616" s="19" t="s">
        <v>79</v>
      </c>
      <c r="BK616" s="187">
        <f>ROUND(I616*H616,2)</f>
        <v>0</v>
      </c>
      <c r="BL616" s="19" t="s">
        <v>252</v>
      </c>
      <c r="BM616" s="186" t="s">
        <v>1196</v>
      </c>
    </row>
    <row r="617" spans="1:65" s="2" customFormat="1" ht="10">
      <c r="A617" s="36"/>
      <c r="B617" s="37"/>
      <c r="C617" s="38"/>
      <c r="D617" s="245" t="s">
        <v>538</v>
      </c>
      <c r="E617" s="38"/>
      <c r="F617" s="246" t="s">
        <v>1197</v>
      </c>
      <c r="G617" s="38"/>
      <c r="H617" s="38"/>
      <c r="I617" s="247"/>
      <c r="J617" s="38"/>
      <c r="K617" s="38"/>
      <c r="L617" s="41"/>
      <c r="M617" s="248"/>
      <c r="N617" s="249"/>
      <c r="O617" s="66"/>
      <c r="P617" s="66"/>
      <c r="Q617" s="66"/>
      <c r="R617" s="66"/>
      <c r="S617" s="66"/>
      <c r="T617" s="67"/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T617" s="19" t="s">
        <v>538</v>
      </c>
      <c r="AU617" s="19" t="s">
        <v>81</v>
      </c>
    </row>
    <row r="618" spans="1:65" s="15" customFormat="1" ht="10">
      <c r="B618" s="211"/>
      <c r="C618" s="212"/>
      <c r="D618" s="190" t="s">
        <v>130</v>
      </c>
      <c r="E618" s="213" t="s">
        <v>19</v>
      </c>
      <c r="F618" s="214" t="s">
        <v>1198</v>
      </c>
      <c r="G618" s="212"/>
      <c r="H618" s="213" t="s">
        <v>19</v>
      </c>
      <c r="I618" s="215"/>
      <c r="J618" s="212"/>
      <c r="K618" s="212"/>
      <c r="L618" s="216"/>
      <c r="M618" s="217"/>
      <c r="N618" s="218"/>
      <c r="O618" s="218"/>
      <c r="P618" s="218"/>
      <c r="Q618" s="218"/>
      <c r="R618" s="218"/>
      <c r="S618" s="218"/>
      <c r="T618" s="219"/>
      <c r="AT618" s="220" t="s">
        <v>130</v>
      </c>
      <c r="AU618" s="220" t="s">
        <v>81</v>
      </c>
      <c r="AV618" s="15" t="s">
        <v>79</v>
      </c>
      <c r="AW618" s="15" t="s">
        <v>132</v>
      </c>
      <c r="AX618" s="15" t="s">
        <v>71</v>
      </c>
      <c r="AY618" s="220" t="s">
        <v>120</v>
      </c>
    </row>
    <row r="619" spans="1:65" s="15" customFormat="1" ht="10">
      <c r="B619" s="211"/>
      <c r="C619" s="212"/>
      <c r="D619" s="190" t="s">
        <v>130</v>
      </c>
      <c r="E619" s="213" t="s">
        <v>19</v>
      </c>
      <c r="F619" s="214" t="s">
        <v>1171</v>
      </c>
      <c r="G619" s="212"/>
      <c r="H619" s="213" t="s">
        <v>19</v>
      </c>
      <c r="I619" s="215"/>
      <c r="J619" s="212"/>
      <c r="K619" s="212"/>
      <c r="L619" s="216"/>
      <c r="M619" s="217"/>
      <c r="N619" s="218"/>
      <c r="O619" s="218"/>
      <c r="P619" s="218"/>
      <c r="Q619" s="218"/>
      <c r="R619" s="218"/>
      <c r="S619" s="218"/>
      <c r="T619" s="219"/>
      <c r="AT619" s="220" t="s">
        <v>130</v>
      </c>
      <c r="AU619" s="220" t="s">
        <v>81</v>
      </c>
      <c r="AV619" s="15" t="s">
        <v>79</v>
      </c>
      <c r="AW619" s="15" t="s">
        <v>132</v>
      </c>
      <c r="AX619" s="15" t="s">
        <v>71</v>
      </c>
      <c r="AY619" s="220" t="s">
        <v>120</v>
      </c>
    </row>
    <row r="620" spans="1:65" s="13" customFormat="1" ht="10">
      <c r="B620" s="188"/>
      <c r="C620" s="189"/>
      <c r="D620" s="190" t="s">
        <v>130</v>
      </c>
      <c r="E620" s="191" t="s">
        <v>19</v>
      </c>
      <c r="F620" s="192" t="s">
        <v>1172</v>
      </c>
      <c r="G620" s="189"/>
      <c r="H620" s="193">
        <v>1.2105000000000001</v>
      </c>
      <c r="I620" s="194"/>
      <c r="J620" s="189"/>
      <c r="K620" s="189"/>
      <c r="L620" s="195"/>
      <c r="M620" s="196"/>
      <c r="N620" s="197"/>
      <c r="O620" s="197"/>
      <c r="P620" s="197"/>
      <c r="Q620" s="197"/>
      <c r="R620" s="197"/>
      <c r="S620" s="197"/>
      <c r="T620" s="198"/>
      <c r="AT620" s="199" t="s">
        <v>130</v>
      </c>
      <c r="AU620" s="199" t="s">
        <v>81</v>
      </c>
      <c r="AV620" s="13" t="s">
        <v>81</v>
      </c>
      <c r="AW620" s="13" t="s">
        <v>132</v>
      </c>
      <c r="AX620" s="13" t="s">
        <v>71</v>
      </c>
      <c r="AY620" s="199" t="s">
        <v>120</v>
      </c>
    </row>
    <row r="621" spans="1:65" s="13" customFormat="1" ht="10">
      <c r="B621" s="188"/>
      <c r="C621" s="189"/>
      <c r="D621" s="190" t="s">
        <v>130</v>
      </c>
      <c r="E621" s="191" t="s">
        <v>19</v>
      </c>
      <c r="F621" s="192" t="s">
        <v>1173</v>
      </c>
      <c r="G621" s="189"/>
      <c r="H621" s="193">
        <v>0.87550000000000006</v>
      </c>
      <c r="I621" s="194"/>
      <c r="J621" s="189"/>
      <c r="K621" s="189"/>
      <c r="L621" s="195"/>
      <c r="M621" s="196"/>
      <c r="N621" s="197"/>
      <c r="O621" s="197"/>
      <c r="P621" s="197"/>
      <c r="Q621" s="197"/>
      <c r="R621" s="197"/>
      <c r="S621" s="197"/>
      <c r="T621" s="198"/>
      <c r="AT621" s="199" t="s">
        <v>130</v>
      </c>
      <c r="AU621" s="199" t="s">
        <v>81</v>
      </c>
      <c r="AV621" s="13" t="s">
        <v>81</v>
      </c>
      <c r="AW621" s="13" t="s">
        <v>132</v>
      </c>
      <c r="AX621" s="13" t="s">
        <v>71</v>
      </c>
      <c r="AY621" s="199" t="s">
        <v>120</v>
      </c>
    </row>
    <row r="622" spans="1:65" s="13" customFormat="1" ht="10">
      <c r="B622" s="188"/>
      <c r="C622" s="189"/>
      <c r="D622" s="190" t="s">
        <v>130</v>
      </c>
      <c r="E622" s="191" t="s">
        <v>19</v>
      </c>
      <c r="F622" s="192" t="s">
        <v>1174</v>
      </c>
      <c r="G622" s="189"/>
      <c r="H622" s="193">
        <v>1.5710000000000002</v>
      </c>
      <c r="I622" s="194"/>
      <c r="J622" s="189"/>
      <c r="K622" s="189"/>
      <c r="L622" s="195"/>
      <c r="M622" s="196"/>
      <c r="N622" s="197"/>
      <c r="O622" s="197"/>
      <c r="P622" s="197"/>
      <c r="Q622" s="197"/>
      <c r="R622" s="197"/>
      <c r="S622" s="197"/>
      <c r="T622" s="198"/>
      <c r="AT622" s="199" t="s">
        <v>130</v>
      </c>
      <c r="AU622" s="199" t="s">
        <v>81</v>
      </c>
      <c r="AV622" s="13" t="s">
        <v>81</v>
      </c>
      <c r="AW622" s="13" t="s">
        <v>132</v>
      </c>
      <c r="AX622" s="13" t="s">
        <v>71</v>
      </c>
      <c r="AY622" s="199" t="s">
        <v>120</v>
      </c>
    </row>
    <row r="623" spans="1:65" s="15" customFormat="1" ht="10">
      <c r="B623" s="211"/>
      <c r="C623" s="212"/>
      <c r="D623" s="190" t="s">
        <v>130</v>
      </c>
      <c r="E623" s="213" t="s">
        <v>19</v>
      </c>
      <c r="F623" s="214" t="s">
        <v>1179</v>
      </c>
      <c r="G623" s="212"/>
      <c r="H623" s="213" t="s">
        <v>19</v>
      </c>
      <c r="I623" s="215"/>
      <c r="J623" s="212"/>
      <c r="K623" s="212"/>
      <c r="L623" s="216"/>
      <c r="M623" s="217"/>
      <c r="N623" s="218"/>
      <c r="O623" s="218"/>
      <c r="P623" s="218"/>
      <c r="Q623" s="218"/>
      <c r="R623" s="218"/>
      <c r="S623" s="218"/>
      <c r="T623" s="219"/>
      <c r="AT623" s="220" t="s">
        <v>130</v>
      </c>
      <c r="AU623" s="220" t="s">
        <v>81</v>
      </c>
      <c r="AV623" s="15" t="s">
        <v>79</v>
      </c>
      <c r="AW623" s="15" t="s">
        <v>132</v>
      </c>
      <c r="AX623" s="15" t="s">
        <v>71</v>
      </c>
      <c r="AY623" s="220" t="s">
        <v>120</v>
      </c>
    </row>
    <row r="624" spans="1:65" s="13" customFormat="1" ht="10">
      <c r="B624" s="188"/>
      <c r="C624" s="189"/>
      <c r="D624" s="190" t="s">
        <v>130</v>
      </c>
      <c r="E624" s="191" t="s">
        <v>19</v>
      </c>
      <c r="F624" s="192" t="s">
        <v>1180</v>
      </c>
      <c r="G624" s="189"/>
      <c r="H624" s="193">
        <v>7.5749999999999993</v>
      </c>
      <c r="I624" s="194"/>
      <c r="J624" s="189"/>
      <c r="K624" s="189"/>
      <c r="L624" s="195"/>
      <c r="M624" s="196"/>
      <c r="N624" s="197"/>
      <c r="O624" s="197"/>
      <c r="P624" s="197"/>
      <c r="Q624" s="197"/>
      <c r="R624" s="197"/>
      <c r="S624" s="197"/>
      <c r="T624" s="198"/>
      <c r="AT624" s="199" t="s">
        <v>130</v>
      </c>
      <c r="AU624" s="199" t="s">
        <v>81</v>
      </c>
      <c r="AV624" s="13" t="s">
        <v>81</v>
      </c>
      <c r="AW624" s="13" t="s">
        <v>132</v>
      </c>
      <c r="AX624" s="13" t="s">
        <v>71</v>
      </c>
      <c r="AY624" s="199" t="s">
        <v>120</v>
      </c>
    </row>
    <row r="625" spans="1:65" s="13" customFormat="1" ht="10">
      <c r="B625" s="188"/>
      <c r="C625" s="189"/>
      <c r="D625" s="190" t="s">
        <v>130</v>
      </c>
      <c r="E625" s="191" t="s">
        <v>19</v>
      </c>
      <c r="F625" s="192" t="s">
        <v>1181</v>
      </c>
      <c r="G625" s="189"/>
      <c r="H625" s="193">
        <v>7.5749999999999993</v>
      </c>
      <c r="I625" s="194"/>
      <c r="J625" s="189"/>
      <c r="K625" s="189"/>
      <c r="L625" s="195"/>
      <c r="M625" s="196"/>
      <c r="N625" s="197"/>
      <c r="O625" s="197"/>
      <c r="P625" s="197"/>
      <c r="Q625" s="197"/>
      <c r="R625" s="197"/>
      <c r="S625" s="197"/>
      <c r="T625" s="198"/>
      <c r="AT625" s="199" t="s">
        <v>130</v>
      </c>
      <c r="AU625" s="199" t="s">
        <v>81</v>
      </c>
      <c r="AV625" s="13" t="s">
        <v>81</v>
      </c>
      <c r="AW625" s="13" t="s">
        <v>132</v>
      </c>
      <c r="AX625" s="13" t="s">
        <v>71</v>
      </c>
      <c r="AY625" s="199" t="s">
        <v>120</v>
      </c>
    </row>
    <row r="626" spans="1:65" s="13" customFormat="1" ht="10">
      <c r="B626" s="188"/>
      <c r="C626" s="189"/>
      <c r="D626" s="190" t="s">
        <v>130</v>
      </c>
      <c r="E626" s="191" t="s">
        <v>19</v>
      </c>
      <c r="F626" s="192" t="s">
        <v>1182</v>
      </c>
      <c r="G626" s="189"/>
      <c r="H626" s="193">
        <v>11.55</v>
      </c>
      <c r="I626" s="194"/>
      <c r="J626" s="189"/>
      <c r="K626" s="189"/>
      <c r="L626" s="195"/>
      <c r="M626" s="196"/>
      <c r="N626" s="197"/>
      <c r="O626" s="197"/>
      <c r="P626" s="197"/>
      <c r="Q626" s="197"/>
      <c r="R626" s="197"/>
      <c r="S626" s="197"/>
      <c r="T626" s="198"/>
      <c r="AT626" s="199" t="s">
        <v>130</v>
      </c>
      <c r="AU626" s="199" t="s">
        <v>81</v>
      </c>
      <c r="AV626" s="13" t="s">
        <v>81</v>
      </c>
      <c r="AW626" s="13" t="s">
        <v>132</v>
      </c>
      <c r="AX626" s="13" t="s">
        <v>71</v>
      </c>
      <c r="AY626" s="199" t="s">
        <v>120</v>
      </c>
    </row>
    <row r="627" spans="1:65" s="16" customFormat="1" ht="10">
      <c r="B627" s="221"/>
      <c r="C627" s="222"/>
      <c r="D627" s="190" t="s">
        <v>130</v>
      </c>
      <c r="E627" s="223" t="s">
        <v>19</v>
      </c>
      <c r="F627" s="224" t="s">
        <v>165</v>
      </c>
      <c r="G627" s="222"/>
      <c r="H627" s="225">
        <v>30.356999999999999</v>
      </c>
      <c r="I627" s="226"/>
      <c r="J627" s="222"/>
      <c r="K627" s="222"/>
      <c r="L627" s="227"/>
      <c r="M627" s="228"/>
      <c r="N627" s="229"/>
      <c r="O627" s="229"/>
      <c r="P627" s="229"/>
      <c r="Q627" s="229"/>
      <c r="R627" s="229"/>
      <c r="S627" s="229"/>
      <c r="T627" s="230"/>
      <c r="AT627" s="231" t="s">
        <v>130</v>
      </c>
      <c r="AU627" s="231" t="s">
        <v>81</v>
      </c>
      <c r="AV627" s="16" t="s">
        <v>151</v>
      </c>
      <c r="AW627" s="16" t="s">
        <v>132</v>
      </c>
      <c r="AX627" s="16" t="s">
        <v>71</v>
      </c>
      <c r="AY627" s="231" t="s">
        <v>120</v>
      </c>
    </row>
    <row r="628" spans="1:65" s="13" customFormat="1" ht="10">
      <c r="B628" s="188"/>
      <c r="C628" s="189"/>
      <c r="D628" s="190" t="s">
        <v>130</v>
      </c>
      <c r="E628" s="191" t="s">
        <v>19</v>
      </c>
      <c r="F628" s="192" t="s">
        <v>1199</v>
      </c>
      <c r="G628" s="189"/>
      <c r="H628" s="193">
        <v>60.713999999999999</v>
      </c>
      <c r="I628" s="194"/>
      <c r="J628" s="189"/>
      <c r="K628" s="189"/>
      <c r="L628" s="195"/>
      <c r="M628" s="196"/>
      <c r="N628" s="197"/>
      <c r="O628" s="197"/>
      <c r="P628" s="197"/>
      <c r="Q628" s="197"/>
      <c r="R628" s="197"/>
      <c r="S628" s="197"/>
      <c r="T628" s="198"/>
      <c r="AT628" s="199" t="s">
        <v>130</v>
      </c>
      <c r="AU628" s="199" t="s">
        <v>81</v>
      </c>
      <c r="AV628" s="13" t="s">
        <v>81</v>
      </c>
      <c r="AW628" s="13" t="s">
        <v>132</v>
      </c>
      <c r="AX628" s="13" t="s">
        <v>79</v>
      </c>
      <c r="AY628" s="199" t="s">
        <v>120</v>
      </c>
    </row>
    <row r="629" spans="1:65" s="2" customFormat="1" ht="16.5" customHeight="1">
      <c r="A629" s="36"/>
      <c r="B629" s="37"/>
      <c r="C629" s="232" t="s">
        <v>1200</v>
      </c>
      <c r="D629" s="232" t="s">
        <v>186</v>
      </c>
      <c r="E629" s="233" t="s">
        <v>1201</v>
      </c>
      <c r="F629" s="234" t="s">
        <v>1202</v>
      </c>
      <c r="G629" s="235" t="s">
        <v>189</v>
      </c>
      <c r="H629" s="236">
        <v>2.5000000000000001E-2</v>
      </c>
      <c r="I629" s="237"/>
      <c r="J629" s="238">
        <f>ROUND(I629*H629,2)</f>
        <v>0</v>
      </c>
      <c r="K629" s="234" t="s">
        <v>536</v>
      </c>
      <c r="L629" s="239"/>
      <c r="M629" s="240" t="s">
        <v>19</v>
      </c>
      <c r="N629" s="241" t="s">
        <v>42</v>
      </c>
      <c r="O629" s="66"/>
      <c r="P629" s="184">
        <f>O629*H629</f>
        <v>0</v>
      </c>
      <c r="Q629" s="184">
        <v>1</v>
      </c>
      <c r="R629" s="184">
        <f>Q629*H629</f>
        <v>2.5000000000000001E-2</v>
      </c>
      <c r="S629" s="184">
        <v>0</v>
      </c>
      <c r="T629" s="185">
        <f>S629*H629</f>
        <v>0</v>
      </c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R629" s="186" t="s">
        <v>337</v>
      </c>
      <c r="AT629" s="186" t="s">
        <v>186</v>
      </c>
      <c r="AU629" s="186" t="s">
        <v>81</v>
      </c>
      <c r="AY629" s="19" t="s">
        <v>120</v>
      </c>
      <c r="BE629" s="187">
        <f>IF(N629="základní",J629,0)</f>
        <v>0</v>
      </c>
      <c r="BF629" s="187">
        <f>IF(N629="snížená",J629,0)</f>
        <v>0</v>
      </c>
      <c r="BG629" s="187">
        <f>IF(N629="zákl. přenesená",J629,0)</f>
        <v>0</v>
      </c>
      <c r="BH629" s="187">
        <f>IF(N629="sníž. přenesená",J629,0)</f>
        <v>0</v>
      </c>
      <c r="BI629" s="187">
        <f>IF(N629="nulová",J629,0)</f>
        <v>0</v>
      </c>
      <c r="BJ629" s="19" t="s">
        <v>79</v>
      </c>
      <c r="BK629" s="187">
        <f>ROUND(I629*H629,2)</f>
        <v>0</v>
      </c>
      <c r="BL629" s="19" t="s">
        <v>252</v>
      </c>
      <c r="BM629" s="186" t="s">
        <v>1203</v>
      </c>
    </row>
    <row r="630" spans="1:65" s="15" customFormat="1" ht="10">
      <c r="B630" s="211"/>
      <c r="C630" s="212"/>
      <c r="D630" s="190" t="s">
        <v>130</v>
      </c>
      <c r="E630" s="213" t="s">
        <v>19</v>
      </c>
      <c r="F630" s="214" t="s">
        <v>1204</v>
      </c>
      <c r="G630" s="212"/>
      <c r="H630" s="213" t="s">
        <v>19</v>
      </c>
      <c r="I630" s="215"/>
      <c r="J630" s="212"/>
      <c r="K630" s="212"/>
      <c r="L630" s="216"/>
      <c r="M630" s="217"/>
      <c r="N630" s="218"/>
      <c r="O630" s="218"/>
      <c r="P630" s="218"/>
      <c r="Q630" s="218"/>
      <c r="R630" s="218"/>
      <c r="S630" s="218"/>
      <c r="T630" s="219"/>
      <c r="AT630" s="220" t="s">
        <v>130</v>
      </c>
      <c r="AU630" s="220" t="s">
        <v>81</v>
      </c>
      <c r="AV630" s="15" t="s">
        <v>79</v>
      </c>
      <c r="AW630" s="15" t="s">
        <v>132</v>
      </c>
      <c r="AX630" s="15" t="s">
        <v>71</v>
      </c>
      <c r="AY630" s="220" t="s">
        <v>120</v>
      </c>
    </row>
    <row r="631" spans="1:65" s="13" customFormat="1" ht="10">
      <c r="B631" s="188"/>
      <c r="C631" s="189"/>
      <c r="D631" s="190" t="s">
        <v>130</v>
      </c>
      <c r="E631" s="191" t="s">
        <v>19</v>
      </c>
      <c r="F631" s="192" t="s">
        <v>1205</v>
      </c>
      <c r="G631" s="189"/>
      <c r="H631" s="193">
        <v>2.489274E-2</v>
      </c>
      <c r="I631" s="194"/>
      <c r="J631" s="189"/>
      <c r="K631" s="189"/>
      <c r="L631" s="195"/>
      <c r="M631" s="196"/>
      <c r="N631" s="197"/>
      <c r="O631" s="197"/>
      <c r="P631" s="197"/>
      <c r="Q631" s="197"/>
      <c r="R631" s="197"/>
      <c r="S631" s="197"/>
      <c r="T631" s="198"/>
      <c r="AT631" s="199" t="s">
        <v>130</v>
      </c>
      <c r="AU631" s="199" t="s">
        <v>81</v>
      </c>
      <c r="AV631" s="13" t="s">
        <v>81</v>
      </c>
      <c r="AW631" s="13" t="s">
        <v>132</v>
      </c>
      <c r="AX631" s="13" t="s">
        <v>71</v>
      </c>
      <c r="AY631" s="199" t="s">
        <v>120</v>
      </c>
    </row>
    <row r="632" spans="1:65" s="14" customFormat="1" ht="10">
      <c r="B632" s="200"/>
      <c r="C632" s="201"/>
      <c r="D632" s="190" t="s">
        <v>130</v>
      </c>
      <c r="E632" s="202" t="s">
        <v>19</v>
      </c>
      <c r="F632" s="203" t="s">
        <v>133</v>
      </c>
      <c r="G632" s="201"/>
      <c r="H632" s="204">
        <v>2.489274E-2</v>
      </c>
      <c r="I632" s="205"/>
      <c r="J632" s="201"/>
      <c r="K632" s="201"/>
      <c r="L632" s="206"/>
      <c r="M632" s="207"/>
      <c r="N632" s="208"/>
      <c r="O632" s="208"/>
      <c r="P632" s="208"/>
      <c r="Q632" s="208"/>
      <c r="R632" s="208"/>
      <c r="S632" s="208"/>
      <c r="T632" s="209"/>
      <c r="AT632" s="210" t="s">
        <v>130</v>
      </c>
      <c r="AU632" s="210" t="s">
        <v>81</v>
      </c>
      <c r="AV632" s="14" t="s">
        <v>128</v>
      </c>
      <c r="AW632" s="14" t="s">
        <v>132</v>
      </c>
      <c r="AX632" s="14" t="s">
        <v>79</v>
      </c>
      <c r="AY632" s="210" t="s">
        <v>120</v>
      </c>
    </row>
    <row r="633" spans="1:65" s="2" customFormat="1" ht="16.5" customHeight="1">
      <c r="A633" s="36"/>
      <c r="B633" s="37"/>
      <c r="C633" s="175" t="s">
        <v>1206</v>
      </c>
      <c r="D633" s="175" t="s">
        <v>123</v>
      </c>
      <c r="E633" s="176" t="s">
        <v>1207</v>
      </c>
      <c r="F633" s="177" t="s">
        <v>1208</v>
      </c>
      <c r="G633" s="178" t="s">
        <v>404</v>
      </c>
      <c r="H633" s="179">
        <v>399.00700000000001</v>
      </c>
      <c r="I633" s="180"/>
      <c r="J633" s="181">
        <f>ROUND(I633*H633,2)</f>
        <v>0</v>
      </c>
      <c r="K633" s="177" t="s">
        <v>536</v>
      </c>
      <c r="L633" s="41"/>
      <c r="M633" s="182" t="s">
        <v>19</v>
      </c>
      <c r="N633" s="183" t="s">
        <v>42</v>
      </c>
      <c r="O633" s="66"/>
      <c r="P633" s="184">
        <f>O633*H633</f>
        <v>0</v>
      </c>
      <c r="Q633" s="184">
        <v>0</v>
      </c>
      <c r="R633" s="184">
        <f>Q633*H633</f>
        <v>0</v>
      </c>
      <c r="S633" s="184">
        <v>4.0000000000000001E-3</v>
      </c>
      <c r="T633" s="185">
        <f>S633*H633</f>
        <v>1.596028</v>
      </c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R633" s="186" t="s">
        <v>252</v>
      </c>
      <c r="AT633" s="186" t="s">
        <v>123</v>
      </c>
      <c r="AU633" s="186" t="s">
        <v>81</v>
      </c>
      <c r="AY633" s="19" t="s">
        <v>120</v>
      </c>
      <c r="BE633" s="187">
        <f>IF(N633="základní",J633,0)</f>
        <v>0</v>
      </c>
      <c r="BF633" s="187">
        <f>IF(N633="snížená",J633,0)</f>
        <v>0</v>
      </c>
      <c r="BG633" s="187">
        <f>IF(N633="zákl. přenesená",J633,0)</f>
        <v>0</v>
      </c>
      <c r="BH633" s="187">
        <f>IF(N633="sníž. přenesená",J633,0)</f>
        <v>0</v>
      </c>
      <c r="BI633" s="187">
        <f>IF(N633="nulová",J633,0)</f>
        <v>0</v>
      </c>
      <c r="BJ633" s="19" t="s">
        <v>79</v>
      </c>
      <c r="BK633" s="187">
        <f>ROUND(I633*H633,2)</f>
        <v>0</v>
      </c>
      <c r="BL633" s="19" t="s">
        <v>252</v>
      </c>
      <c r="BM633" s="186" t="s">
        <v>1209</v>
      </c>
    </row>
    <row r="634" spans="1:65" s="2" customFormat="1" ht="10">
      <c r="A634" s="36"/>
      <c r="B634" s="37"/>
      <c r="C634" s="38"/>
      <c r="D634" s="245" t="s">
        <v>538</v>
      </c>
      <c r="E634" s="38"/>
      <c r="F634" s="246" t="s">
        <v>1210</v>
      </c>
      <c r="G634" s="38"/>
      <c r="H634" s="38"/>
      <c r="I634" s="247"/>
      <c r="J634" s="38"/>
      <c r="K634" s="38"/>
      <c r="L634" s="41"/>
      <c r="M634" s="248"/>
      <c r="N634" s="249"/>
      <c r="O634" s="66"/>
      <c r="P634" s="66"/>
      <c r="Q634" s="66"/>
      <c r="R634" s="66"/>
      <c r="S634" s="66"/>
      <c r="T634" s="67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T634" s="19" t="s">
        <v>538</v>
      </c>
      <c r="AU634" s="19" t="s">
        <v>81</v>
      </c>
    </row>
    <row r="635" spans="1:65" s="15" customFormat="1" ht="10">
      <c r="B635" s="211"/>
      <c r="C635" s="212"/>
      <c r="D635" s="190" t="s">
        <v>130</v>
      </c>
      <c r="E635" s="213" t="s">
        <v>19</v>
      </c>
      <c r="F635" s="214" t="s">
        <v>1162</v>
      </c>
      <c r="G635" s="212"/>
      <c r="H635" s="213" t="s">
        <v>19</v>
      </c>
      <c r="I635" s="215"/>
      <c r="J635" s="212"/>
      <c r="K635" s="212"/>
      <c r="L635" s="216"/>
      <c r="M635" s="217"/>
      <c r="N635" s="218"/>
      <c r="O635" s="218"/>
      <c r="P635" s="218"/>
      <c r="Q635" s="218"/>
      <c r="R635" s="218"/>
      <c r="S635" s="218"/>
      <c r="T635" s="219"/>
      <c r="AT635" s="220" t="s">
        <v>130</v>
      </c>
      <c r="AU635" s="220" t="s">
        <v>81</v>
      </c>
      <c r="AV635" s="15" t="s">
        <v>79</v>
      </c>
      <c r="AW635" s="15" t="s">
        <v>132</v>
      </c>
      <c r="AX635" s="15" t="s">
        <v>71</v>
      </c>
      <c r="AY635" s="220" t="s">
        <v>120</v>
      </c>
    </row>
    <row r="636" spans="1:65" s="13" customFormat="1" ht="10">
      <c r="B636" s="188"/>
      <c r="C636" s="189"/>
      <c r="D636" s="190" t="s">
        <v>130</v>
      </c>
      <c r="E636" s="191" t="s">
        <v>19</v>
      </c>
      <c r="F636" s="192" t="s">
        <v>1211</v>
      </c>
      <c r="G636" s="189"/>
      <c r="H636" s="193">
        <v>15.228499999999999</v>
      </c>
      <c r="I636" s="194"/>
      <c r="J636" s="189"/>
      <c r="K636" s="189"/>
      <c r="L636" s="195"/>
      <c r="M636" s="196"/>
      <c r="N636" s="197"/>
      <c r="O636" s="197"/>
      <c r="P636" s="197"/>
      <c r="Q636" s="197"/>
      <c r="R636" s="197"/>
      <c r="S636" s="197"/>
      <c r="T636" s="198"/>
      <c r="AT636" s="199" t="s">
        <v>130</v>
      </c>
      <c r="AU636" s="199" t="s">
        <v>81</v>
      </c>
      <c r="AV636" s="13" t="s">
        <v>81</v>
      </c>
      <c r="AW636" s="13" t="s">
        <v>132</v>
      </c>
      <c r="AX636" s="13" t="s">
        <v>71</v>
      </c>
      <c r="AY636" s="199" t="s">
        <v>120</v>
      </c>
    </row>
    <row r="637" spans="1:65" s="15" customFormat="1" ht="10">
      <c r="B637" s="211"/>
      <c r="C637" s="212"/>
      <c r="D637" s="190" t="s">
        <v>130</v>
      </c>
      <c r="E637" s="213" t="s">
        <v>19</v>
      </c>
      <c r="F637" s="214" t="s">
        <v>1164</v>
      </c>
      <c r="G637" s="212"/>
      <c r="H637" s="213" t="s">
        <v>19</v>
      </c>
      <c r="I637" s="215"/>
      <c r="J637" s="212"/>
      <c r="K637" s="212"/>
      <c r="L637" s="216"/>
      <c r="M637" s="217"/>
      <c r="N637" s="218"/>
      <c r="O637" s="218"/>
      <c r="P637" s="218"/>
      <c r="Q637" s="218"/>
      <c r="R637" s="218"/>
      <c r="S637" s="218"/>
      <c r="T637" s="219"/>
      <c r="AT637" s="220" t="s">
        <v>130</v>
      </c>
      <c r="AU637" s="220" t="s">
        <v>81</v>
      </c>
      <c r="AV637" s="15" t="s">
        <v>79</v>
      </c>
      <c r="AW637" s="15" t="s">
        <v>132</v>
      </c>
      <c r="AX637" s="15" t="s">
        <v>71</v>
      </c>
      <c r="AY637" s="220" t="s">
        <v>120</v>
      </c>
    </row>
    <row r="638" spans="1:65" s="13" customFormat="1" ht="10">
      <c r="B638" s="188"/>
      <c r="C638" s="189"/>
      <c r="D638" s="190" t="s">
        <v>130</v>
      </c>
      <c r="E638" s="191" t="s">
        <v>19</v>
      </c>
      <c r="F638" s="192" t="s">
        <v>1211</v>
      </c>
      <c r="G638" s="189"/>
      <c r="H638" s="193">
        <v>15.228499999999999</v>
      </c>
      <c r="I638" s="194"/>
      <c r="J638" s="189"/>
      <c r="K638" s="189"/>
      <c r="L638" s="195"/>
      <c r="M638" s="196"/>
      <c r="N638" s="197"/>
      <c r="O638" s="197"/>
      <c r="P638" s="197"/>
      <c r="Q638" s="197"/>
      <c r="R638" s="197"/>
      <c r="S638" s="197"/>
      <c r="T638" s="198"/>
      <c r="AT638" s="199" t="s">
        <v>130</v>
      </c>
      <c r="AU638" s="199" t="s">
        <v>81</v>
      </c>
      <c r="AV638" s="13" t="s">
        <v>81</v>
      </c>
      <c r="AW638" s="13" t="s">
        <v>132</v>
      </c>
      <c r="AX638" s="13" t="s">
        <v>71</v>
      </c>
      <c r="AY638" s="199" t="s">
        <v>120</v>
      </c>
    </row>
    <row r="639" spans="1:65" s="13" customFormat="1" ht="10">
      <c r="B639" s="188"/>
      <c r="C639" s="189"/>
      <c r="D639" s="190" t="s">
        <v>130</v>
      </c>
      <c r="E639" s="191" t="s">
        <v>19</v>
      </c>
      <c r="F639" s="192" t="s">
        <v>808</v>
      </c>
      <c r="G639" s="189"/>
      <c r="H639" s="193">
        <v>210.6</v>
      </c>
      <c r="I639" s="194"/>
      <c r="J639" s="189"/>
      <c r="K639" s="189"/>
      <c r="L639" s="195"/>
      <c r="M639" s="196"/>
      <c r="N639" s="197"/>
      <c r="O639" s="197"/>
      <c r="P639" s="197"/>
      <c r="Q639" s="197"/>
      <c r="R639" s="197"/>
      <c r="S639" s="197"/>
      <c r="T639" s="198"/>
      <c r="AT639" s="199" t="s">
        <v>130</v>
      </c>
      <c r="AU639" s="199" t="s">
        <v>81</v>
      </c>
      <c r="AV639" s="13" t="s">
        <v>81</v>
      </c>
      <c r="AW639" s="13" t="s">
        <v>132</v>
      </c>
      <c r="AX639" s="13" t="s">
        <v>71</v>
      </c>
      <c r="AY639" s="199" t="s">
        <v>120</v>
      </c>
    </row>
    <row r="640" spans="1:65" s="13" customFormat="1" ht="10">
      <c r="B640" s="188"/>
      <c r="C640" s="189"/>
      <c r="D640" s="190" t="s">
        <v>130</v>
      </c>
      <c r="E640" s="191" t="s">
        <v>19</v>
      </c>
      <c r="F640" s="192" t="s">
        <v>809</v>
      </c>
      <c r="G640" s="189"/>
      <c r="H640" s="193">
        <v>157.94999999999999</v>
      </c>
      <c r="I640" s="194"/>
      <c r="J640" s="189"/>
      <c r="K640" s="189"/>
      <c r="L640" s="195"/>
      <c r="M640" s="196"/>
      <c r="N640" s="197"/>
      <c r="O640" s="197"/>
      <c r="P640" s="197"/>
      <c r="Q640" s="197"/>
      <c r="R640" s="197"/>
      <c r="S640" s="197"/>
      <c r="T640" s="198"/>
      <c r="AT640" s="199" t="s">
        <v>130</v>
      </c>
      <c r="AU640" s="199" t="s">
        <v>81</v>
      </c>
      <c r="AV640" s="13" t="s">
        <v>81</v>
      </c>
      <c r="AW640" s="13" t="s">
        <v>132</v>
      </c>
      <c r="AX640" s="13" t="s">
        <v>71</v>
      </c>
      <c r="AY640" s="199" t="s">
        <v>120</v>
      </c>
    </row>
    <row r="641" spans="1:65" s="14" customFormat="1" ht="10">
      <c r="B641" s="200"/>
      <c r="C641" s="201"/>
      <c r="D641" s="190" t="s">
        <v>130</v>
      </c>
      <c r="E641" s="202" t="s">
        <v>19</v>
      </c>
      <c r="F641" s="203" t="s">
        <v>133</v>
      </c>
      <c r="G641" s="201"/>
      <c r="H641" s="204">
        <v>399.00699999999995</v>
      </c>
      <c r="I641" s="205"/>
      <c r="J641" s="201"/>
      <c r="K641" s="201"/>
      <c r="L641" s="206"/>
      <c r="M641" s="207"/>
      <c r="N641" s="208"/>
      <c r="O641" s="208"/>
      <c r="P641" s="208"/>
      <c r="Q641" s="208"/>
      <c r="R641" s="208"/>
      <c r="S641" s="208"/>
      <c r="T641" s="209"/>
      <c r="AT641" s="210" t="s">
        <v>130</v>
      </c>
      <c r="AU641" s="210" t="s">
        <v>81</v>
      </c>
      <c r="AV641" s="14" t="s">
        <v>128</v>
      </c>
      <c r="AW641" s="14" t="s">
        <v>132</v>
      </c>
      <c r="AX641" s="14" t="s">
        <v>79</v>
      </c>
      <c r="AY641" s="210" t="s">
        <v>120</v>
      </c>
    </row>
    <row r="642" spans="1:65" s="2" customFormat="1" ht="16.5" customHeight="1">
      <c r="A642" s="36"/>
      <c r="B642" s="37"/>
      <c r="C642" s="175" t="s">
        <v>1212</v>
      </c>
      <c r="D642" s="175" t="s">
        <v>123</v>
      </c>
      <c r="E642" s="176" t="s">
        <v>1213</v>
      </c>
      <c r="F642" s="177" t="s">
        <v>1214</v>
      </c>
      <c r="G642" s="178" t="s">
        <v>404</v>
      </c>
      <c r="H642" s="179">
        <v>20.52</v>
      </c>
      <c r="I642" s="180"/>
      <c r="J642" s="181">
        <f>ROUND(I642*H642,2)</f>
        <v>0</v>
      </c>
      <c r="K642" s="177" t="s">
        <v>536</v>
      </c>
      <c r="L642" s="41"/>
      <c r="M642" s="182" t="s">
        <v>19</v>
      </c>
      <c r="N642" s="183" t="s">
        <v>42</v>
      </c>
      <c r="O642" s="66"/>
      <c r="P642" s="184">
        <f>O642*H642</f>
        <v>0</v>
      </c>
      <c r="Q642" s="184">
        <v>0</v>
      </c>
      <c r="R642" s="184">
        <f>Q642*H642</f>
        <v>0</v>
      </c>
      <c r="S642" s="184">
        <v>4.4999999999999997E-3</v>
      </c>
      <c r="T642" s="185">
        <f>S642*H642</f>
        <v>9.2339999999999992E-2</v>
      </c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R642" s="186" t="s">
        <v>252</v>
      </c>
      <c r="AT642" s="186" t="s">
        <v>123</v>
      </c>
      <c r="AU642" s="186" t="s">
        <v>81</v>
      </c>
      <c r="AY642" s="19" t="s">
        <v>120</v>
      </c>
      <c r="BE642" s="187">
        <f>IF(N642="základní",J642,0)</f>
        <v>0</v>
      </c>
      <c r="BF642" s="187">
        <f>IF(N642="snížená",J642,0)</f>
        <v>0</v>
      </c>
      <c r="BG642" s="187">
        <f>IF(N642="zákl. přenesená",J642,0)</f>
        <v>0</v>
      </c>
      <c r="BH642" s="187">
        <f>IF(N642="sníž. přenesená",J642,0)</f>
        <v>0</v>
      </c>
      <c r="BI642" s="187">
        <f>IF(N642="nulová",J642,0)</f>
        <v>0</v>
      </c>
      <c r="BJ642" s="19" t="s">
        <v>79</v>
      </c>
      <c r="BK642" s="187">
        <f>ROUND(I642*H642,2)</f>
        <v>0</v>
      </c>
      <c r="BL642" s="19" t="s">
        <v>252</v>
      </c>
      <c r="BM642" s="186" t="s">
        <v>1215</v>
      </c>
    </row>
    <row r="643" spans="1:65" s="2" customFormat="1" ht="10">
      <c r="A643" s="36"/>
      <c r="B643" s="37"/>
      <c r="C643" s="38"/>
      <c r="D643" s="245" t="s">
        <v>538</v>
      </c>
      <c r="E643" s="38"/>
      <c r="F643" s="246" t="s">
        <v>1216</v>
      </c>
      <c r="G643" s="38"/>
      <c r="H643" s="38"/>
      <c r="I643" s="247"/>
      <c r="J643" s="38"/>
      <c r="K643" s="38"/>
      <c r="L643" s="41"/>
      <c r="M643" s="248"/>
      <c r="N643" s="249"/>
      <c r="O643" s="66"/>
      <c r="P643" s="66"/>
      <c r="Q643" s="66"/>
      <c r="R643" s="66"/>
      <c r="S643" s="66"/>
      <c r="T643" s="67"/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T643" s="19" t="s">
        <v>538</v>
      </c>
      <c r="AU643" s="19" t="s">
        <v>81</v>
      </c>
    </row>
    <row r="644" spans="1:65" s="15" customFormat="1" ht="10">
      <c r="B644" s="211"/>
      <c r="C644" s="212"/>
      <c r="D644" s="190" t="s">
        <v>130</v>
      </c>
      <c r="E644" s="213" t="s">
        <v>19</v>
      </c>
      <c r="F644" s="214" t="s">
        <v>1183</v>
      </c>
      <c r="G644" s="212"/>
      <c r="H644" s="213" t="s">
        <v>19</v>
      </c>
      <c r="I644" s="215"/>
      <c r="J644" s="212"/>
      <c r="K644" s="212"/>
      <c r="L644" s="216"/>
      <c r="M644" s="217"/>
      <c r="N644" s="218"/>
      <c r="O644" s="218"/>
      <c r="P644" s="218"/>
      <c r="Q644" s="218"/>
      <c r="R644" s="218"/>
      <c r="S644" s="218"/>
      <c r="T644" s="219"/>
      <c r="AT644" s="220" t="s">
        <v>130</v>
      </c>
      <c r="AU644" s="220" t="s">
        <v>81</v>
      </c>
      <c r="AV644" s="15" t="s">
        <v>79</v>
      </c>
      <c r="AW644" s="15" t="s">
        <v>132</v>
      </c>
      <c r="AX644" s="15" t="s">
        <v>71</v>
      </c>
      <c r="AY644" s="220" t="s">
        <v>120</v>
      </c>
    </row>
    <row r="645" spans="1:65" s="13" customFormat="1" ht="10">
      <c r="B645" s="188"/>
      <c r="C645" s="189"/>
      <c r="D645" s="190" t="s">
        <v>130</v>
      </c>
      <c r="E645" s="191" t="s">
        <v>19</v>
      </c>
      <c r="F645" s="192" t="s">
        <v>1184</v>
      </c>
      <c r="G645" s="189"/>
      <c r="H645" s="193">
        <v>10.260000000000002</v>
      </c>
      <c r="I645" s="194"/>
      <c r="J645" s="189"/>
      <c r="K645" s="189"/>
      <c r="L645" s="195"/>
      <c r="M645" s="196"/>
      <c r="N645" s="197"/>
      <c r="O645" s="197"/>
      <c r="P645" s="197"/>
      <c r="Q645" s="197"/>
      <c r="R645" s="197"/>
      <c r="S645" s="197"/>
      <c r="T645" s="198"/>
      <c r="AT645" s="199" t="s">
        <v>130</v>
      </c>
      <c r="AU645" s="199" t="s">
        <v>81</v>
      </c>
      <c r="AV645" s="13" t="s">
        <v>81</v>
      </c>
      <c r="AW645" s="13" t="s">
        <v>132</v>
      </c>
      <c r="AX645" s="13" t="s">
        <v>71</v>
      </c>
      <c r="AY645" s="199" t="s">
        <v>120</v>
      </c>
    </row>
    <row r="646" spans="1:65" s="15" customFormat="1" ht="10">
      <c r="B646" s="211"/>
      <c r="C646" s="212"/>
      <c r="D646" s="190" t="s">
        <v>130</v>
      </c>
      <c r="E646" s="213" t="s">
        <v>19</v>
      </c>
      <c r="F646" s="214" t="s">
        <v>1185</v>
      </c>
      <c r="G646" s="212"/>
      <c r="H646" s="213" t="s">
        <v>19</v>
      </c>
      <c r="I646" s="215"/>
      <c r="J646" s="212"/>
      <c r="K646" s="212"/>
      <c r="L646" s="216"/>
      <c r="M646" s="217"/>
      <c r="N646" s="218"/>
      <c r="O646" s="218"/>
      <c r="P646" s="218"/>
      <c r="Q646" s="218"/>
      <c r="R646" s="218"/>
      <c r="S646" s="218"/>
      <c r="T646" s="219"/>
      <c r="AT646" s="220" t="s">
        <v>130</v>
      </c>
      <c r="AU646" s="220" t="s">
        <v>81</v>
      </c>
      <c r="AV646" s="15" t="s">
        <v>79</v>
      </c>
      <c r="AW646" s="15" t="s">
        <v>132</v>
      </c>
      <c r="AX646" s="15" t="s">
        <v>71</v>
      </c>
      <c r="AY646" s="220" t="s">
        <v>120</v>
      </c>
    </row>
    <row r="647" spans="1:65" s="13" customFormat="1" ht="10">
      <c r="B647" s="188"/>
      <c r="C647" s="189"/>
      <c r="D647" s="190" t="s">
        <v>130</v>
      </c>
      <c r="E647" s="191" t="s">
        <v>19</v>
      </c>
      <c r="F647" s="192" t="s">
        <v>1184</v>
      </c>
      <c r="G647" s="189"/>
      <c r="H647" s="193">
        <v>10.260000000000002</v>
      </c>
      <c r="I647" s="194"/>
      <c r="J647" s="189"/>
      <c r="K647" s="189"/>
      <c r="L647" s="195"/>
      <c r="M647" s="196"/>
      <c r="N647" s="197"/>
      <c r="O647" s="197"/>
      <c r="P647" s="197"/>
      <c r="Q647" s="197"/>
      <c r="R647" s="197"/>
      <c r="S647" s="197"/>
      <c r="T647" s="198"/>
      <c r="AT647" s="199" t="s">
        <v>130</v>
      </c>
      <c r="AU647" s="199" t="s">
        <v>81</v>
      </c>
      <c r="AV647" s="13" t="s">
        <v>81</v>
      </c>
      <c r="AW647" s="13" t="s">
        <v>132</v>
      </c>
      <c r="AX647" s="13" t="s">
        <v>71</v>
      </c>
      <c r="AY647" s="199" t="s">
        <v>120</v>
      </c>
    </row>
    <row r="648" spans="1:65" s="14" customFormat="1" ht="10">
      <c r="B648" s="200"/>
      <c r="C648" s="201"/>
      <c r="D648" s="190" t="s">
        <v>130</v>
      </c>
      <c r="E648" s="202" t="s">
        <v>19</v>
      </c>
      <c r="F648" s="203" t="s">
        <v>133</v>
      </c>
      <c r="G648" s="201"/>
      <c r="H648" s="204">
        <v>20.520000000000003</v>
      </c>
      <c r="I648" s="205"/>
      <c r="J648" s="201"/>
      <c r="K648" s="201"/>
      <c r="L648" s="206"/>
      <c r="M648" s="207"/>
      <c r="N648" s="208"/>
      <c r="O648" s="208"/>
      <c r="P648" s="208"/>
      <c r="Q648" s="208"/>
      <c r="R648" s="208"/>
      <c r="S648" s="208"/>
      <c r="T648" s="209"/>
      <c r="AT648" s="210" t="s">
        <v>130</v>
      </c>
      <c r="AU648" s="210" t="s">
        <v>81</v>
      </c>
      <c r="AV648" s="14" t="s">
        <v>128</v>
      </c>
      <c r="AW648" s="14" t="s">
        <v>132</v>
      </c>
      <c r="AX648" s="14" t="s">
        <v>79</v>
      </c>
      <c r="AY648" s="210" t="s">
        <v>120</v>
      </c>
    </row>
    <row r="649" spans="1:65" s="2" customFormat="1" ht="16.5" customHeight="1">
      <c r="A649" s="36"/>
      <c r="B649" s="37"/>
      <c r="C649" s="175" t="s">
        <v>1217</v>
      </c>
      <c r="D649" s="175" t="s">
        <v>123</v>
      </c>
      <c r="E649" s="176" t="s">
        <v>1218</v>
      </c>
      <c r="F649" s="177" t="s">
        <v>1219</v>
      </c>
      <c r="G649" s="178" t="s">
        <v>404</v>
      </c>
      <c r="H649" s="179">
        <v>454.935</v>
      </c>
      <c r="I649" s="180"/>
      <c r="J649" s="181">
        <f>ROUND(I649*H649,2)</f>
        <v>0</v>
      </c>
      <c r="K649" s="177" t="s">
        <v>536</v>
      </c>
      <c r="L649" s="41"/>
      <c r="M649" s="182" t="s">
        <v>19</v>
      </c>
      <c r="N649" s="183" t="s">
        <v>42</v>
      </c>
      <c r="O649" s="66"/>
      <c r="P649" s="184">
        <f>O649*H649</f>
        <v>0</v>
      </c>
      <c r="Q649" s="184">
        <v>4.0000000000000002E-4</v>
      </c>
      <c r="R649" s="184">
        <f>Q649*H649</f>
        <v>0.181974</v>
      </c>
      <c r="S649" s="184">
        <v>0</v>
      </c>
      <c r="T649" s="185">
        <f>S649*H649</f>
        <v>0</v>
      </c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R649" s="186" t="s">
        <v>252</v>
      </c>
      <c r="AT649" s="186" t="s">
        <v>123</v>
      </c>
      <c r="AU649" s="186" t="s">
        <v>81</v>
      </c>
      <c r="AY649" s="19" t="s">
        <v>120</v>
      </c>
      <c r="BE649" s="187">
        <f>IF(N649="základní",J649,0)</f>
        <v>0</v>
      </c>
      <c r="BF649" s="187">
        <f>IF(N649="snížená",J649,0)</f>
        <v>0</v>
      </c>
      <c r="BG649" s="187">
        <f>IF(N649="zákl. přenesená",J649,0)</f>
        <v>0</v>
      </c>
      <c r="BH649" s="187">
        <f>IF(N649="sníž. přenesená",J649,0)</f>
        <v>0</v>
      </c>
      <c r="BI649" s="187">
        <f>IF(N649="nulová",J649,0)</f>
        <v>0</v>
      </c>
      <c r="BJ649" s="19" t="s">
        <v>79</v>
      </c>
      <c r="BK649" s="187">
        <f>ROUND(I649*H649,2)</f>
        <v>0</v>
      </c>
      <c r="BL649" s="19" t="s">
        <v>252</v>
      </c>
      <c r="BM649" s="186" t="s">
        <v>1220</v>
      </c>
    </row>
    <row r="650" spans="1:65" s="2" customFormat="1" ht="10">
      <c r="A650" s="36"/>
      <c r="B650" s="37"/>
      <c r="C650" s="38"/>
      <c r="D650" s="245" t="s">
        <v>538</v>
      </c>
      <c r="E650" s="38"/>
      <c r="F650" s="246" t="s">
        <v>1221</v>
      </c>
      <c r="G650" s="38"/>
      <c r="H650" s="38"/>
      <c r="I650" s="247"/>
      <c r="J650" s="38"/>
      <c r="K650" s="38"/>
      <c r="L650" s="41"/>
      <c r="M650" s="248"/>
      <c r="N650" s="249"/>
      <c r="O650" s="66"/>
      <c r="P650" s="66"/>
      <c r="Q650" s="66"/>
      <c r="R650" s="66"/>
      <c r="S650" s="66"/>
      <c r="T650" s="67"/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T650" s="19" t="s">
        <v>538</v>
      </c>
      <c r="AU650" s="19" t="s">
        <v>81</v>
      </c>
    </row>
    <row r="651" spans="1:65" s="15" customFormat="1" ht="10">
      <c r="B651" s="211"/>
      <c r="C651" s="212"/>
      <c r="D651" s="190" t="s">
        <v>130</v>
      </c>
      <c r="E651" s="213" t="s">
        <v>19</v>
      </c>
      <c r="F651" s="214" t="s">
        <v>1222</v>
      </c>
      <c r="G651" s="212"/>
      <c r="H651" s="213" t="s">
        <v>19</v>
      </c>
      <c r="I651" s="215"/>
      <c r="J651" s="212"/>
      <c r="K651" s="212"/>
      <c r="L651" s="216"/>
      <c r="M651" s="217"/>
      <c r="N651" s="218"/>
      <c r="O651" s="218"/>
      <c r="P651" s="218"/>
      <c r="Q651" s="218"/>
      <c r="R651" s="218"/>
      <c r="S651" s="218"/>
      <c r="T651" s="219"/>
      <c r="AT651" s="220" t="s">
        <v>130</v>
      </c>
      <c r="AU651" s="220" t="s">
        <v>81</v>
      </c>
      <c r="AV651" s="15" t="s">
        <v>79</v>
      </c>
      <c r="AW651" s="15" t="s">
        <v>132</v>
      </c>
      <c r="AX651" s="15" t="s">
        <v>71</v>
      </c>
      <c r="AY651" s="220" t="s">
        <v>120</v>
      </c>
    </row>
    <row r="652" spans="1:65" s="15" customFormat="1" ht="10">
      <c r="B652" s="211"/>
      <c r="C652" s="212"/>
      <c r="D652" s="190" t="s">
        <v>130</v>
      </c>
      <c r="E652" s="213" t="s">
        <v>19</v>
      </c>
      <c r="F652" s="214" t="s">
        <v>1158</v>
      </c>
      <c r="G652" s="212"/>
      <c r="H652" s="213" t="s">
        <v>19</v>
      </c>
      <c r="I652" s="215"/>
      <c r="J652" s="212"/>
      <c r="K652" s="212"/>
      <c r="L652" s="216"/>
      <c r="M652" s="217"/>
      <c r="N652" s="218"/>
      <c r="O652" s="218"/>
      <c r="P652" s="218"/>
      <c r="Q652" s="218"/>
      <c r="R652" s="218"/>
      <c r="S652" s="218"/>
      <c r="T652" s="219"/>
      <c r="AT652" s="220" t="s">
        <v>130</v>
      </c>
      <c r="AU652" s="220" t="s">
        <v>81</v>
      </c>
      <c r="AV652" s="15" t="s">
        <v>79</v>
      </c>
      <c r="AW652" s="15" t="s">
        <v>132</v>
      </c>
      <c r="AX652" s="15" t="s">
        <v>71</v>
      </c>
      <c r="AY652" s="220" t="s">
        <v>120</v>
      </c>
    </row>
    <row r="653" spans="1:65" s="13" customFormat="1" ht="10">
      <c r="B653" s="188"/>
      <c r="C653" s="189"/>
      <c r="D653" s="190" t="s">
        <v>130</v>
      </c>
      <c r="E653" s="191" t="s">
        <v>19</v>
      </c>
      <c r="F653" s="192" t="s">
        <v>1159</v>
      </c>
      <c r="G653" s="189"/>
      <c r="H653" s="193">
        <v>11.28</v>
      </c>
      <c r="I653" s="194"/>
      <c r="J653" s="189"/>
      <c r="K653" s="189"/>
      <c r="L653" s="195"/>
      <c r="M653" s="196"/>
      <c r="N653" s="197"/>
      <c r="O653" s="197"/>
      <c r="P653" s="197"/>
      <c r="Q653" s="197"/>
      <c r="R653" s="197"/>
      <c r="S653" s="197"/>
      <c r="T653" s="198"/>
      <c r="AT653" s="199" t="s">
        <v>130</v>
      </c>
      <c r="AU653" s="199" t="s">
        <v>81</v>
      </c>
      <c r="AV653" s="13" t="s">
        <v>81</v>
      </c>
      <c r="AW653" s="13" t="s">
        <v>132</v>
      </c>
      <c r="AX653" s="13" t="s">
        <v>71</v>
      </c>
      <c r="AY653" s="199" t="s">
        <v>120</v>
      </c>
    </row>
    <row r="654" spans="1:65" s="13" customFormat="1" ht="10">
      <c r="B654" s="188"/>
      <c r="C654" s="189"/>
      <c r="D654" s="190" t="s">
        <v>130</v>
      </c>
      <c r="E654" s="191" t="s">
        <v>19</v>
      </c>
      <c r="F654" s="192" t="s">
        <v>1160</v>
      </c>
      <c r="G654" s="189"/>
      <c r="H654" s="193">
        <v>7.68</v>
      </c>
      <c r="I654" s="194"/>
      <c r="J654" s="189"/>
      <c r="K654" s="189"/>
      <c r="L654" s="195"/>
      <c r="M654" s="196"/>
      <c r="N654" s="197"/>
      <c r="O654" s="197"/>
      <c r="P654" s="197"/>
      <c r="Q654" s="197"/>
      <c r="R654" s="197"/>
      <c r="S654" s="197"/>
      <c r="T654" s="198"/>
      <c r="AT654" s="199" t="s">
        <v>130</v>
      </c>
      <c r="AU654" s="199" t="s">
        <v>81</v>
      </c>
      <c r="AV654" s="13" t="s">
        <v>81</v>
      </c>
      <c r="AW654" s="13" t="s">
        <v>132</v>
      </c>
      <c r="AX654" s="13" t="s">
        <v>71</v>
      </c>
      <c r="AY654" s="199" t="s">
        <v>120</v>
      </c>
    </row>
    <row r="655" spans="1:65" s="13" customFormat="1" ht="10">
      <c r="B655" s="188"/>
      <c r="C655" s="189"/>
      <c r="D655" s="190" t="s">
        <v>130</v>
      </c>
      <c r="E655" s="191" t="s">
        <v>19</v>
      </c>
      <c r="F655" s="192" t="s">
        <v>1161</v>
      </c>
      <c r="G655" s="189"/>
      <c r="H655" s="193">
        <v>15.36</v>
      </c>
      <c r="I655" s="194"/>
      <c r="J655" s="189"/>
      <c r="K655" s="189"/>
      <c r="L655" s="195"/>
      <c r="M655" s="196"/>
      <c r="N655" s="197"/>
      <c r="O655" s="197"/>
      <c r="P655" s="197"/>
      <c r="Q655" s="197"/>
      <c r="R655" s="197"/>
      <c r="S655" s="197"/>
      <c r="T655" s="198"/>
      <c r="AT655" s="199" t="s">
        <v>130</v>
      </c>
      <c r="AU655" s="199" t="s">
        <v>81</v>
      </c>
      <c r="AV655" s="13" t="s">
        <v>81</v>
      </c>
      <c r="AW655" s="13" t="s">
        <v>132</v>
      </c>
      <c r="AX655" s="13" t="s">
        <v>71</v>
      </c>
      <c r="AY655" s="199" t="s">
        <v>120</v>
      </c>
    </row>
    <row r="656" spans="1:65" s="15" customFormat="1" ht="10">
      <c r="B656" s="211"/>
      <c r="C656" s="212"/>
      <c r="D656" s="190" t="s">
        <v>130</v>
      </c>
      <c r="E656" s="213" t="s">
        <v>19</v>
      </c>
      <c r="F656" s="214" t="s">
        <v>1162</v>
      </c>
      <c r="G656" s="212"/>
      <c r="H656" s="213" t="s">
        <v>19</v>
      </c>
      <c r="I656" s="215"/>
      <c r="J656" s="212"/>
      <c r="K656" s="212"/>
      <c r="L656" s="216"/>
      <c r="M656" s="217"/>
      <c r="N656" s="218"/>
      <c r="O656" s="218"/>
      <c r="P656" s="218"/>
      <c r="Q656" s="218"/>
      <c r="R656" s="218"/>
      <c r="S656" s="218"/>
      <c r="T656" s="219"/>
      <c r="AT656" s="220" t="s">
        <v>130</v>
      </c>
      <c r="AU656" s="220" t="s">
        <v>81</v>
      </c>
      <c r="AV656" s="15" t="s">
        <v>79</v>
      </c>
      <c r="AW656" s="15" t="s">
        <v>132</v>
      </c>
      <c r="AX656" s="15" t="s">
        <v>71</v>
      </c>
      <c r="AY656" s="220" t="s">
        <v>120</v>
      </c>
    </row>
    <row r="657" spans="1:65" s="13" customFormat="1" ht="10">
      <c r="B657" s="188"/>
      <c r="C657" s="189"/>
      <c r="D657" s="190" t="s">
        <v>130</v>
      </c>
      <c r="E657" s="191" t="s">
        <v>19</v>
      </c>
      <c r="F657" s="192" t="s">
        <v>1163</v>
      </c>
      <c r="G657" s="189"/>
      <c r="H657" s="193">
        <v>26.032499999999999</v>
      </c>
      <c r="I657" s="194"/>
      <c r="J657" s="189"/>
      <c r="K657" s="189"/>
      <c r="L657" s="195"/>
      <c r="M657" s="196"/>
      <c r="N657" s="197"/>
      <c r="O657" s="197"/>
      <c r="P657" s="197"/>
      <c r="Q657" s="197"/>
      <c r="R657" s="197"/>
      <c r="S657" s="197"/>
      <c r="T657" s="198"/>
      <c r="AT657" s="199" t="s">
        <v>130</v>
      </c>
      <c r="AU657" s="199" t="s">
        <v>81</v>
      </c>
      <c r="AV657" s="13" t="s">
        <v>81</v>
      </c>
      <c r="AW657" s="13" t="s">
        <v>132</v>
      </c>
      <c r="AX657" s="13" t="s">
        <v>71</v>
      </c>
      <c r="AY657" s="199" t="s">
        <v>120</v>
      </c>
    </row>
    <row r="658" spans="1:65" s="15" customFormat="1" ht="10">
      <c r="B658" s="211"/>
      <c r="C658" s="212"/>
      <c r="D658" s="190" t="s">
        <v>130</v>
      </c>
      <c r="E658" s="213" t="s">
        <v>19</v>
      </c>
      <c r="F658" s="214" t="s">
        <v>1164</v>
      </c>
      <c r="G658" s="212"/>
      <c r="H658" s="213" t="s">
        <v>19</v>
      </c>
      <c r="I658" s="215"/>
      <c r="J658" s="212"/>
      <c r="K658" s="212"/>
      <c r="L658" s="216"/>
      <c r="M658" s="217"/>
      <c r="N658" s="218"/>
      <c r="O658" s="218"/>
      <c r="P658" s="218"/>
      <c r="Q658" s="218"/>
      <c r="R658" s="218"/>
      <c r="S658" s="218"/>
      <c r="T658" s="219"/>
      <c r="AT658" s="220" t="s">
        <v>130</v>
      </c>
      <c r="AU658" s="220" t="s">
        <v>81</v>
      </c>
      <c r="AV658" s="15" t="s">
        <v>79</v>
      </c>
      <c r="AW658" s="15" t="s">
        <v>132</v>
      </c>
      <c r="AX658" s="15" t="s">
        <v>71</v>
      </c>
      <c r="AY658" s="220" t="s">
        <v>120</v>
      </c>
    </row>
    <row r="659" spans="1:65" s="13" customFormat="1" ht="10">
      <c r="B659" s="188"/>
      <c r="C659" s="189"/>
      <c r="D659" s="190" t="s">
        <v>130</v>
      </c>
      <c r="E659" s="191" t="s">
        <v>19</v>
      </c>
      <c r="F659" s="192" t="s">
        <v>1165</v>
      </c>
      <c r="G659" s="189"/>
      <c r="H659" s="193">
        <v>26.032499999999999</v>
      </c>
      <c r="I659" s="194"/>
      <c r="J659" s="189"/>
      <c r="K659" s="189"/>
      <c r="L659" s="195"/>
      <c r="M659" s="196"/>
      <c r="N659" s="197"/>
      <c r="O659" s="197"/>
      <c r="P659" s="197"/>
      <c r="Q659" s="197"/>
      <c r="R659" s="197"/>
      <c r="S659" s="197"/>
      <c r="T659" s="198"/>
      <c r="AT659" s="199" t="s">
        <v>130</v>
      </c>
      <c r="AU659" s="199" t="s">
        <v>81</v>
      </c>
      <c r="AV659" s="13" t="s">
        <v>81</v>
      </c>
      <c r="AW659" s="13" t="s">
        <v>132</v>
      </c>
      <c r="AX659" s="13" t="s">
        <v>71</v>
      </c>
      <c r="AY659" s="199" t="s">
        <v>120</v>
      </c>
    </row>
    <row r="660" spans="1:65" s="13" customFormat="1" ht="10">
      <c r="B660" s="188"/>
      <c r="C660" s="189"/>
      <c r="D660" s="190" t="s">
        <v>130</v>
      </c>
      <c r="E660" s="191" t="s">
        <v>19</v>
      </c>
      <c r="F660" s="192" t="s">
        <v>808</v>
      </c>
      <c r="G660" s="189"/>
      <c r="H660" s="193">
        <v>210.6</v>
      </c>
      <c r="I660" s="194"/>
      <c r="J660" s="189"/>
      <c r="K660" s="189"/>
      <c r="L660" s="195"/>
      <c r="M660" s="196"/>
      <c r="N660" s="197"/>
      <c r="O660" s="197"/>
      <c r="P660" s="197"/>
      <c r="Q660" s="197"/>
      <c r="R660" s="197"/>
      <c r="S660" s="197"/>
      <c r="T660" s="198"/>
      <c r="AT660" s="199" t="s">
        <v>130</v>
      </c>
      <c r="AU660" s="199" t="s">
        <v>81</v>
      </c>
      <c r="AV660" s="13" t="s">
        <v>81</v>
      </c>
      <c r="AW660" s="13" t="s">
        <v>132</v>
      </c>
      <c r="AX660" s="13" t="s">
        <v>71</v>
      </c>
      <c r="AY660" s="199" t="s">
        <v>120</v>
      </c>
    </row>
    <row r="661" spans="1:65" s="13" customFormat="1" ht="10">
      <c r="B661" s="188"/>
      <c r="C661" s="189"/>
      <c r="D661" s="190" t="s">
        <v>130</v>
      </c>
      <c r="E661" s="191" t="s">
        <v>19</v>
      </c>
      <c r="F661" s="192" t="s">
        <v>809</v>
      </c>
      <c r="G661" s="189"/>
      <c r="H661" s="193">
        <v>157.94999999999999</v>
      </c>
      <c r="I661" s="194"/>
      <c r="J661" s="189"/>
      <c r="K661" s="189"/>
      <c r="L661" s="195"/>
      <c r="M661" s="196"/>
      <c r="N661" s="197"/>
      <c r="O661" s="197"/>
      <c r="P661" s="197"/>
      <c r="Q661" s="197"/>
      <c r="R661" s="197"/>
      <c r="S661" s="197"/>
      <c r="T661" s="198"/>
      <c r="AT661" s="199" t="s">
        <v>130</v>
      </c>
      <c r="AU661" s="199" t="s">
        <v>81</v>
      </c>
      <c r="AV661" s="13" t="s">
        <v>81</v>
      </c>
      <c r="AW661" s="13" t="s">
        <v>132</v>
      </c>
      <c r="AX661" s="13" t="s">
        <v>71</v>
      </c>
      <c r="AY661" s="199" t="s">
        <v>120</v>
      </c>
    </row>
    <row r="662" spans="1:65" s="14" customFormat="1" ht="10">
      <c r="B662" s="200"/>
      <c r="C662" s="201"/>
      <c r="D662" s="190" t="s">
        <v>130</v>
      </c>
      <c r="E662" s="202" t="s">
        <v>19</v>
      </c>
      <c r="F662" s="203" t="s">
        <v>133</v>
      </c>
      <c r="G662" s="201"/>
      <c r="H662" s="204">
        <v>454.935</v>
      </c>
      <c r="I662" s="205"/>
      <c r="J662" s="201"/>
      <c r="K662" s="201"/>
      <c r="L662" s="206"/>
      <c r="M662" s="207"/>
      <c r="N662" s="208"/>
      <c r="O662" s="208"/>
      <c r="P662" s="208"/>
      <c r="Q662" s="208"/>
      <c r="R662" s="208"/>
      <c r="S662" s="208"/>
      <c r="T662" s="209"/>
      <c r="AT662" s="210" t="s">
        <v>130</v>
      </c>
      <c r="AU662" s="210" t="s">
        <v>81</v>
      </c>
      <c r="AV662" s="14" t="s">
        <v>128</v>
      </c>
      <c r="AW662" s="14" t="s">
        <v>132</v>
      </c>
      <c r="AX662" s="14" t="s">
        <v>79</v>
      </c>
      <c r="AY662" s="210" t="s">
        <v>120</v>
      </c>
    </row>
    <row r="663" spans="1:65" s="2" customFormat="1" ht="16.5" customHeight="1">
      <c r="A663" s="36"/>
      <c r="B663" s="37"/>
      <c r="C663" s="175" t="s">
        <v>1223</v>
      </c>
      <c r="D663" s="175" t="s">
        <v>123</v>
      </c>
      <c r="E663" s="176" t="s">
        <v>1224</v>
      </c>
      <c r="F663" s="177" t="s">
        <v>1225</v>
      </c>
      <c r="G663" s="178" t="s">
        <v>404</v>
      </c>
      <c r="H663" s="179">
        <v>45.558999999999997</v>
      </c>
      <c r="I663" s="180"/>
      <c r="J663" s="181">
        <f>ROUND(I663*H663,2)</f>
        <v>0</v>
      </c>
      <c r="K663" s="177" t="s">
        <v>536</v>
      </c>
      <c r="L663" s="41"/>
      <c r="M663" s="182" t="s">
        <v>19</v>
      </c>
      <c r="N663" s="183" t="s">
        <v>42</v>
      </c>
      <c r="O663" s="66"/>
      <c r="P663" s="184">
        <f>O663*H663</f>
        <v>0</v>
      </c>
      <c r="Q663" s="184">
        <v>4.0000000000000002E-4</v>
      </c>
      <c r="R663" s="184">
        <f>Q663*H663</f>
        <v>1.82236E-2</v>
      </c>
      <c r="S663" s="184">
        <v>0</v>
      </c>
      <c r="T663" s="185">
        <f>S663*H663</f>
        <v>0</v>
      </c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R663" s="186" t="s">
        <v>252</v>
      </c>
      <c r="AT663" s="186" t="s">
        <v>123</v>
      </c>
      <c r="AU663" s="186" t="s">
        <v>81</v>
      </c>
      <c r="AY663" s="19" t="s">
        <v>120</v>
      </c>
      <c r="BE663" s="187">
        <f>IF(N663="základní",J663,0)</f>
        <v>0</v>
      </c>
      <c r="BF663" s="187">
        <f>IF(N663="snížená",J663,0)</f>
        <v>0</v>
      </c>
      <c r="BG663" s="187">
        <f>IF(N663="zákl. přenesená",J663,0)</f>
        <v>0</v>
      </c>
      <c r="BH663" s="187">
        <f>IF(N663="sníž. přenesená",J663,0)</f>
        <v>0</v>
      </c>
      <c r="BI663" s="187">
        <f>IF(N663="nulová",J663,0)</f>
        <v>0</v>
      </c>
      <c r="BJ663" s="19" t="s">
        <v>79</v>
      </c>
      <c r="BK663" s="187">
        <f>ROUND(I663*H663,2)</f>
        <v>0</v>
      </c>
      <c r="BL663" s="19" t="s">
        <v>252</v>
      </c>
      <c r="BM663" s="186" t="s">
        <v>1226</v>
      </c>
    </row>
    <row r="664" spans="1:65" s="2" customFormat="1" ht="10">
      <c r="A664" s="36"/>
      <c r="B664" s="37"/>
      <c r="C664" s="38"/>
      <c r="D664" s="245" t="s">
        <v>538</v>
      </c>
      <c r="E664" s="38"/>
      <c r="F664" s="246" t="s">
        <v>1227</v>
      </c>
      <c r="G664" s="38"/>
      <c r="H664" s="38"/>
      <c r="I664" s="247"/>
      <c r="J664" s="38"/>
      <c r="K664" s="38"/>
      <c r="L664" s="41"/>
      <c r="M664" s="248"/>
      <c r="N664" s="249"/>
      <c r="O664" s="66"/>
      <c r="P664" s="66"/>
      <c r="Q664" s="66"/>
      <c r="R664" s="66"/>
      <c r="S664" s="66"/>
      <c r="T664" s="67"/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T664" s="19" t="s">
        <v>538</v>
      </c>
      <c r="AU664" s="19" t="s">
        <v>81</v>
      </c>
    </row>
    <row r="665" spans="1:65" s="15" customFormat="1" ht="10">
      <c r="B665" s="211"/>
      <c r="C665" s="212"/>
      <c r="D665" s="190" t="s">
        <v>130</v>
      </c>
      <c r="E665" s="213" t="s">
        <v>19</v>
      </c>
      <c r="F665" s="214" t="s">
        <v>1175</v>
      </c>
      <c r="G665" s="212"/>
      <c r="H665" s="213" t="s">
        <v>19</v>
      </c>
      <c r="I665" s="215"/>
      <c r="J665" s="212"/>
      <c r="K665" s="212"/>
      <c r="L665" s="216"/>
      <c r="M665" s="217"/>
      <c r="N665" s="218"/>
      <c r="O665" s="218"/>
      <c r="P665" s="218"/>
      <c r="Q665" s="218"/>
      <c r="R665" s="218"/>
      <c r="S665" s="218"/>
      <c r="T665" s="219"/>
      <c r="AT665" s="220" t="s">
        <v>130</v>
      </c>
      <c r="AU665" s="220" t="s">
        <v>81</v>
      </c>
      <c r="AV665" s="15" t="s">
        <v>79</v>
      </c>
      <c r="AW665" s="15" t="s">
        <v>132</v>
      </c>
      <c r="AX665" s="15" t="s">
        <v>71</v>
      </c>
      <c r="AY665" s="220" t="s">
        <v>120</v>
      </c>
    </row>
    <row r="666" spans="1:65" s="13" customFormat="1" ht="10">
      <c r="B666" s="188"/>
      <c r="C666" s="189"/>
      <c r="D666" s="190" t="s">
        <v>130</v>
      </c>
      <c r="E666" s="191" t="s">
        <v>19</v>
      </c>
      <c r="F666" s="192" t="s">
        <v>1176</v>
      </c>
      <c r="G666" s="189"/>
      <c r="H666" s="193">
        <v>7.7444999999999995</v>
      </c>
      <c r="I666" s="194"/>
      <c r="J666" s="189"/>
      <c r="K666" s="189"/>
      <c r="L666" s="195"/>
      <c r="M666" s="196"/>
      <c r="N666" s="197"/>
      <c r="O666" s="197"/>
      <c r="P666" s="197"/>
      <c r="Q666" s="197"/>
      <c r="R666" s="197"/>
      <c r="S666" s="197"/>
      <c r="T666" s="198"/>
      <c r="AT666" s="199" t="s">
        <v>130</v>
      </c>
      <c r="AU666" s="199" t="s">
        <v>81</v>
      </c>
      <c r="AV666" s="13" t="s">
        <v>81</v>
      </c>
      <c r="AW666" s="13" t="s">
        <v>132</v>
      </c>
      <c r="AX666" s="13" t="s">
        <v>71</v>
      </c>
      <c r="AY666" s="199" t="s">
        <v>120</v>
      </c>
    </row>
    <row r="667" spans="1:65" s="13" customFormat="1" ht="10">
      <c r="B667" s="188"/>
      <c r="C667" s="189"/>
      <c r="D667" s="190" t="s">
        <v>130</v>
      </c>
      <c r="E667" s="191" t="s">
        <v>19</v>
      </c>
      <c r="F667" s="192" t="s">
        <v>1177</v>
      </c>
      <c r="G667" s="189"/>
      <c r="H667" s="193">
        <v>7.1454000000000004</v>
      </c>
      <c r="I667" s="194"/>
      <c r="J667" s="189"/>
      <c r="K667" s="189"/>
      <c r="L667" s="195"/>
      <c r="M667" s="196"/>
      <c r="N667" s="197"/>
      <c r="O667" s="197"/>
      <c r="P667" s="197"/>
      <c r="Q667" s="197"/>
      <c r="R667" s="197"/>
      <c r="S667" s="197"/>
      <c r="T667" s="198"/>
      <c r="AT667" s="199" t="s">
        <v>130</v>
      </c>
      <c r="AU667" s="199" t="s">
        <v>81</v>
      </c>
      <c r="AV667" s="13" t="s">
        <v>81</v>
      </c>
      <c r="AW667" s="13" t="s">
        <v>132</v>
      </c>
      <c r="AX667" s="13" t="s">
        <v>71</v>
      </c>
      <c r="AY667" s="199" t="s">
        <v>120</v>
      </c>
    </row>
    <row r="668" spans="1:65" s="13" customFormat="1" ht="10">
      <c r="B668" s="188"/>
      <c r="C668" s="189"/>
      <c r="D668" s="190" t="s">
        <v>130</v>
      </c>
      <c r="E668" s="191" t="s">
        <v>19</v>
      </c>
      <c r="F668" s="192" t="s">
        <v>1178</v>
      </c>
      <c r="G668" s="189"/>
      <c r="H668" s="193">
        <v>10.148999999999999</v>
      </c>
      <c r="I668" s="194"/>
      <c r="J668" s="189"/>
      <c r="K668" s="189"/>
      <c r="L668" s="195"/>
      <c r="M668" s="196"/>
      <c r="N668" s="197"/>
      <c r="O668" s="197"/>
      <c r="P668" s="197"/>
      <c r="Q668" s="197"/>
      <c r="R668" s="197"/>
      <c r="S668" s="197"/>
      <c r="T668" s="198"/>
      <c r="AT668" s="199" t="s">
        <v>130</v>
      </c>
      <c r="AU668" s="199" t="s">
        <v>81</v>
      </c>
      <c r="AV668" s="13" t="s">
        <v>81</v>
      </c>
      <c r="AW668" s="13" t="s">
        <v>132</v>
      </c>
      <c r="AX668" s="13" t="s">
        <v>71</v>
      </c>
      <c r="AY668" s="199" t="s">
        <v>120</v>
      </c>
    </row>
    <row r="669" spans="1:65" s="15" customFormat="1" ht="10">
      <c r="B669" s="211"/>
      <c r="C669" s="212"/>
      <c r="D669" s="190" t="s">
        <v>130</v>
      </c>
      <c r="E669" s="213" t="s">
        <v>19</v>
      </c>
      <c r="F669" s="214" t="s">
        <v>1183</v>
      </c>
      <c r="G669" s="212"/>
      <c r="H669" s="213" t="s">
        <v>19</v>
      </c>
      <c r="I669" s="215"/>
      <c r="J669" s="212"/>
      <c r="K669" s="212"/>
      <c r="L669" s="216"/>
      <c r="M669" s="217"/>
      <c r="N669" s="218"/>
      <c r="O669" s="218"/>
      <c r="P669" s="218"/>
      <c r="Q669" s="218"/>
      <c r="R669" s="218"/>
      <c r="S669" s="218"/>
      <c r="T669" s="219"/>
      <c r="AT669" s="220" t="s">
        <v>130</v>
      </c>
      <c r="AU669" s="220" t="s">
        <v>81</v>
      </c>
      <c r="AV669" s="15" t="s">
        <v>79</v>
      </c>
      <c r="AW669" s="15" t="s">
        <v>132</v>
      </c>
      <c r="AX669" s="15" t="s">
        <v>71</v>
      </c>
      <c r="AY669" s="220" t="s">
        <v>120</v>
      </c>
    </row>
    <row r="670" spans="1:65" s="13" customFormat="1" ht="10">
      <c r="B670" s="188"/>
      <c r="C670" s="189"/>
      <c r="D670" s="190" t="s">
        <v>130</v>
      </c>
      <c r="E670" s="191" t="s">
        <v>19</v>
      </c>
      <c r="F670" s="192" t="s">
        <v>1184</v>
      </c>
      <c r="G670" s="189"/>
      <c r="H670" s="193">
        <v>10.260000000000002</v>
      </c>
      <c r="I670" s="194"/>
      <c r="J670" s="189"/>
      <c r="K670" s="189"/>
      <c r="L670" s="195"/>
      <c r="M670" s="196"/>
      <c r="N670" s="197"/>
      <c r="O670" s="197"/>
      <c r="P670" s="197"/>
      <c r="Q670" s="197"/>
      <c r="R670" s="197"/>
      <c r="S670" s="197"/>
      <c r="T670" s="198"/>
      <c r="AT670" s="199" t="s">
        <v>130</v>
      </c>
      <c r="AU670" s="199" t="s">
        <v>81</v>
      </c>
      <c r="AV670" s="13" t="s">
        <v>81</v>
      </c>
      <c r="AW670" s="13" t="s">
        <v>132</v>
      </c>
      <c r="AX670" s="13" t="s">
        <v>71</v>
      </c>
      <c r="AY670" s="199" t="s">
        <v>120</v>
      </c>
    </row>
    <row r="671" spans="1:65" s="15" customFormat="1" ht="10">
      <c r="B671" s="211"/>
      <c r="C671" s="212"/>
      <c r="D671" s="190" t="s">
        <v>130</v>
      </c>
      <c r="E671" s="213" t="s">
        <v>19</v>
      </c>
      <c r="F671" s="214" t="s">
        <v>1185</v>
      </c>
      <c r="G671" s="212"/>
      <c r="H671" s="213" t="s">
        <v>19</v>
      </c>
      <c r="I671" s="215"/>
      <c r="J671" s="212"/>
      <c r="K671" s="212"/>
      <c r="L671" s="216"/>
      <c r="M671" s="217"/>
      <c r="N671" s="218"/>
      <c r="O671" s="218"/>
      <c r="P671" s="218"/>
      <c r="Q671" s="218"/>
      <c r="R671" s="218"/>
      <c r="S671" s="218"/>
      <c r="T671" s="219"/>
      <c r="AT671" s="220" t="s">
        <v>130</v>
      </c>
      <c r="AU671" s="220" t="s">
        <v>81</v>
      </c>
      <c r="AV671" s="15" t="s">
        <v>79</v>
      </c>
      <c r="AW671" s="15" t="s">
        <v>132</v>
      </c>
      <c r="AX671" s="15" t="s">
        <v>71</v>
      </c>
      <c r="AY671" s="220" t="s">
        <v>120</v>
      </c>
    </row>
    <row r="672" spans="1:65" s="13" customFormat="1" ht="10">
      <c r="B672" s="188"/>
      <c r="C672" s="189"/>
      <c r="D672" s="190" t="s">
        <v>130</v>
      </c>
      <c r="E672" s="191" t="s">
        <v>19</v>
      </c>
      <c r="F672" s="192" t="s">
        <v>1184</v>
      </c>
      <c r="G672" s="189"/>
      <c r="H672" s="193">
        <v>10.260000000000002</v>
      </c>
      <c r="I672" s="194"/>
      <c r="J672" s="189"/>
      <c r="K672" s="189"/>
      <c r="L672" s="195"/>
      <c r="M672" s="196"/>
      <c r="N672" s="197"/>
      <c r="O672" s="197"/>
      <c r="P672" s="197"/>
      <c r="Q672" s="197"/>
      <c r="R672" s="197"/>
      <c r="S672" s="197"/>
      <c r="T672" s="198"/>
      <c r="AT672" s="199" t="s">
        <v>130</v>
      </c>
      <c r="AU672" s="199" t="s">
        <v>81</v>
      </c>
      <c r="AV672" s="13" t="s">
        <v>81</v>
      </c>
      <c r="AW672" s="13" t="s">
        <v>132</v>
      </c>
      <c r="AX672" s="13" t="s">
        <v>71</v>
      </c>
      <c r="AY672" s="199" t="s">
        <v>120</v>
      </c>
    </row>
    <row r="673" spans="1:65" s="14" customFormat="1" ht="10">
      <c r="B673" s="200"/>
      <c r="C673" s="201"/>
      <c r="D673" s="190" t="s">
        <v>130</v>
      </c>
      <c r="E673" s="202" t="s">
        <v>19</v>
      </c>
      <c r="F673" s="203" t="s">
        <v>133</v>
      </c>
      <c r="G673" s="201"/>
      <c r="H673" s="204">
        <v>45.558900000000008</v>
      </c>
      <c r="I673" s="205"/>
      <c r="J673" s="201"/>
      <c r="K673" s="201"/>
      <c r="L673" s="206"/>
      <c r="M673" s="207"/>
      <c r="N673" s="208"/>
      <c r="O673" s="208"/>
      <c r="P673" s="208"/>
      <c r="Q673" s="208"/>
      <c r="R673" s="208"/>
      <c r="S673" s="208"/>
      <c r="T673" s="209"/>
      <c r="AT673" s="210" t="s">
        <v>130</v>
      </c>
      <c r="AU673" s="210" t="s">
        <v>81</v>
      </c>
      <c r="AV673" s="14" t="s">
        <v>128</v>
      </c>
      <c r="AW673" s="14" t="s">
        <v>132</v>
      </c>
      <c r="AX673" s="14" t="s">
        <v>79</v>
      </c>
      <c r="AY673" s="210" t="s">
        <v>120</v>
      </c>
    </row>
    <row r="674" spans="1:65" s="2" customFormat="1" ht="16.5" customHeight="1">
      <c r="A674" s="36"/>
      <c r="B674" s="37"/>
      <c r="C674" s="232" t="s">
        <v>1228</v>
      </c>
      <c r="D674" s="232" t="s">
        <v>186</v>
      </c>
      <c r="E674" s="233" t="s">
        <v>1229</v>
      </c>
      <c r="F674" s="234" t="s">
        <v>1230</v>
      </c>
      <c r="G674" s="235" t="s">
        <v>404</v>
      </c>
      <c r="H674" s="236">
        <v>550.54300000000001</v>
      </c>
      <c r="I674" s="237"/>
      <c r="J674" s="238">
        <f>ROUND(I674*H674,2)</f>
        <v>0</v>
      </c>
      <c r="K674" s="234" t="s">
        <v>19</v>
      </c>
      <c r="L674" s="239"/>
      <c r="M674" s="240" t="s">
        <v>19</v>
      </c>
      <c r="N674" s="241" t="s">
        <v>42</v>
      </c>
      <c r="O674" s="66"/>
      <c r="P674" s="184">
        <f>O674*H674</f>
        <v>0</v>
      </c>
      <c r="Q674" s="184">
        <v>7.0000000000000001E-3</v>
      </c>
      <c r="R674" s="184">
        <f>Q674*H674</f>
        <v>3.8538010000000003</v>
      </c>
      <c r="S674" s="184">
        <v>0</v>
      </c>
      <c r="T674" s="185">
        <f>S674*H674</f>
        <v>0</v>
      </c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R674" s="186" t="s">
        <v>337</v>
      </c>
      <c r="AT674" s="186" t="s">
        <v>186</v>
      </c>
      <c r="AU674" s="186" t="s">
        <v>81</v>
      </c>
      <c r="AY674" s="19" t="s">
        <v>120</v>
      </c>
      <c r="BE674" s="187">
        <f>IF(N674="základní",J674,0)</f>
        <v>0</v>
      </c>
      <c r="BF674" s="187">
        <f>IF(N674="snížená",J674,0)</f>
        <v>0</v>
      </c>
      <c r="BG674" s="187">
        <f>IF(N674="zákl. přenesená",J674,0)</f>
        <v>0</v>
      </c>
      <c r="BH674" s="187">
        <f>IF(N674="sníž. přenesená",J674,0)</f>
        <v>0</v>
      </c>
      <c r="BI674" s="187">
        <f>IF(N674="nulová",J674,0)</f>
        <v>0</v>
      </c>
      <c r="BJ674" s="19" t="s">
        <v>79</v>
      </c>
      <c r="BK674" s="187">
        <f>ROUND(I674*H674,2)</f>
        <v>0</v>
      </c>
      <c r="BL674" s="19" t="s">
        <v>252</v>
      </c>
      <c r="BM674" s="186" t="s">
        <v>1231</v>
      </c>
    </row>
    <row r="675" spans="1:65" s="15" customFormat="1" ht="10">
      <c r="B675" s="211"/>
      <c r="C675" s="212"/>
      <c r="D675" s="190" t="s">
        <v>130</v>
      </c>
      <c r="E675" s="213" t="s">
        <v>19</v>
      </c>
      <c r="F675" s="214" t="s">
        <v>1232</v>
      </c>
      <c r="G675" s="212"/>
      <c r="H675" s="213" t="s">
        <v>19</v>
      </c>
      <c r="I675" s="215"/>
      <c r="J675" s="212"/>
      <c r="K675" s="212"/>
      <c r="L675" s="216"/>
      <c r="M675" s="217"/>
      <c r="N675" s="218"/>
      <c r="O675" s="218"/>
      <c r="P675" s="218"/>
      <c r="Q675" s="218"/>
      <c r="R675" s="218"/>
      <c r="S675" s="218"/>
      <c r="T675" s="219"/>
      <c r="AT675" s="220" t="s">
        <v>130</v>
      </c>
      <c r="AU675" s="220" t="s">
        <v>81</v>
      </c>
      <c r="AV675" s="15" t="s">
        <v>79</v>
      </c>
      <c r="AW675" s="15" t="s">
        <v>132</v>
      </c>
      <c r="AX675" s="15" t="s">
        <v>71</v>
      </c>
      <c r="AY675" s="220" t="s">
        <v>120</v>
      </c>
    </row>
    <row r="676" spans="1:65" s="13" customFormat="1" ht="10">
      <c r="B676" s="188"/>
      <c r="C676" s="189"/>
      <c r="D676" s="190" t="s">
        <v>130</v>
      </c>
      <c r="E676" s="191" t="s">
        <v>19</v>
      </c>
      <c r="F676" s="192" t="s">
        <v>1233</v>
      </c>
      <c r="G676" s="189"/>
      <c r="H676" s="193">
        <v>550.54340000000002</v>
      </c>
      <c r="I676" s="194"/>
      <c r="J676" s="189"/>
      <c r="K676" s="189"/>
      <c r="L676" s="195"/>
      <c r="M676" s="196"/>
      <c r="N676" s="197"/>
      <c r="O676" s="197"/>
      <c r="P676" s="197"/>
      <c r="Q676" s="197"/>
      <c r="R676" s="197"/>
      <c r="S676" s="197"/>
      <c r="T676" s="198"/>
      <c r="AT676" s="199" t="s">
        <v>130</v>
      </c>
      <c r="AU676" s="199" t="s">
        <v>81</v>
      </c>
      <c r="AV676" s="13" t="s">
        <v>81</v>
      </c>
      <c r="AW676" s="13" t="s">
        <v>132</v>
      </c>
      <c r="AX676" s="13" t="s">
        <v>79</v>
      </c>
      <c r="AY676" s="199" t="s">
        <v>120</v>
      </c>
    </row>
    <row r="677" spans="1:65" s="2" customFormat="1" ht="16.5" customHeight="1">
      <c r="A677" s="36"/>
      <c r="B677" s="37"/>
      <c r="C677" s="175" t="s">
        <v>1234</v>
      </c>
      <c r="D677" s="175" t="s">
        <v>123</v>
      </c>
      <c r="E677" s="176" t="s">
        <v>1235</v>
      </c>
      <c r="F677" s="177" t="s">
        <v>1236</v>
      </c>
      <c r="G677" s="178" t="s">
        <v>404</v>
      </c>
      <c r="H677" s="179">
        <v>454.935</v>
      </c>
      <c r="I677" s="180"/>
      <c r="J677" s="181">
        <f>ROUND(I677*H677,2)</f>
        <v>0</v>
      </c>
      <c r="K677" s="177" t="s">
        <v>536</v>
      </c>
      <c r="L677" s="41"/>
      <c r="M677" s="182" t="s">
        <v>19</v>
      </c>
      <c r="N677" s="183" t="s">
        <v>42</v>
      </c>
      <c r="O677" s="66"/>
      <c r="P677" s="184">
        <f>O677*H677</f>
        <v>0</v>
      </c>
      <c r="Q677" s="184">
        <v>0</v>
      </c>
      <c r="R677" s="184">
        <f>Q677*H677</f>
        <v>0</v>
      </c>
      <c r="S677" s="184">
        <v>0</v>
      </c>
      <c r="T677" s="185">
        <f>S677*H677</f>
        <v>0</v>
      </c>
      <c r="U677" s="36"/>
      <c r="V677" s="36"/>
      <c r="W677" s="36"/>
      <c r="X677" s="36"/>
      <c r="Y677" s="36"/>
      <c r="Z677" s="36"/>
      <c r="AA677" s="36"/>
      <c r="AB677" s="36"/>
      <c r="AC677" s="36"/>
      <c r="AD677" s="36"/>
      <c r="AE677" s="36"/>
      <c r="AR677" s="186" t="s">
        <v>252</v>
      </c>
      <c r="AT677" s="186" t="s">
        <v>123</v>
      </c>
      <c r="AU677" s="186" t="s">
        <v>81</v>
      </c>
      <c r="AY677" s="19" t="s">
        <v>120</v>
      </c>
      <c r="BE677" s="187">
        <f>IF(N677="základní",J677,0)</f>
        <v>0</v>
      </c>
      <c r="BF677" s="187">
        <f>IF(N677="snížená",J677,0)</f>
        <v>0</v>
      </c>
      <c r="BG677" s="187">
        <f>IF(N677="zákl. přenesená",J677,0)</f>
        <v>0</v>
      </c>
      <c r="BH677" s="187">
        <f>IF(N677="sníž. přenesená",J677,0)</f>
        <v>0</v>
      </c>
      <c r="BI677" s="187">
        <f>IF(N677="nulová",J677,0)</f>
        <v>0</v>
      </c>
      <c r="BJ677" s="19" t="s">
        <v>79</v>
      </c>
      <c r="BK677" s="187">
        <f>ROUND(I677*H677,2)</f>
        <v>0</v>
      </c>
      <c r="BL677" s="19" t="s">
        <v>252</v>
      </c>
      <c r="BM677" s="186" t="s">
        <v>1237</v>
      </c>
    </row>
    <row r="678" spans="1:65" s="2" customFormat="1" ht="10">
      <c r="A678" s="36"/>
      <c r="B678" s="37"/>
      <c r="C678" s="38"/>
      <c r="D678" s="245" t="s">
        <v>538</v>
      </c>
      <c r="E678" s="38"/>
      <c r="F678" s="246" t="s">
        <v>1238</v>
      </c>
      <c r="G678" s="38"/>
      <c r="H678" s="38"/>
      <c r="I678" s="247"/>
      <c r="J678" s="38"/>
      <c r="K678" s="38"/>
      <c r="L678" s="41"/>
      <c r="M678" s="248"/>
      <c r="N678" s="249"/>
      <c r="O678" s="66"/>
      <c r="P678" s="66"/>
      <c r="Q678" s="66"/>
      <c r="R678" s="66"/>
      <c r="S678" s="66"/>
      <c r="T678" s="67"/>
      <c r="U678" s="36"/>
      <c r="V678" s="36"/>
      <c r="W678" s="36"/>
      <c r="X678" s="36"/>
      <c r="Y678" s="36"/>
      <c r="Z678" s="36"/>
      <c r="AA678" s="36"/>
      <c r="AB678" s="36"/>
      <c r="AC678" s="36"/>
      <c r="AD678" s="36"/>
      <c r="AE678" s="36"/>
      <c r="AT678" s="19" t="s">
        <v>538</v>
      </c>
      <c r="AU678" s="19" t="s">
        <v>81</v>
      </c>
    </row>
    <row r="679" spans="1:65" s="15" customFormat="1" ht="10">
      <c r="B679" s="211"/>
      <c r="C679" s="212"/>
      <c r="D679" s="190" t="s">
        <v>130</v>
      </c>
      <c r="E679" s="213" t="s">
        <v>19</v>
      </c>
      <c r="F679" s="214" t="s">
        <v>1239</v>
      </c>
      <c r="G679" s="212"/>
      <c r="H679" s="213" t="s">
        <v>19</v>
      </c>
      <c r="I679" s="215"/>
      <c r="J679" s="212"/>
      <c r="K679" s="212"/>
      <c r="L679" s="216"/>
      <c r="M679" s="217"/>
      <c r="N679" s="218"/>
      <c r="O679" s="218"/>
      <c r="P679" s="218"/>
      <c r="Q679" s="218"/>
      <c r="R679" s="218"/>
      <c r="S679" s="218"/>
      <c r="T679" s="219"/>
      <c r="AT679" s="220" t="s">
        <v>130</v>
      </c>
      <c r="AU679" s="220" t="s">
        <v>81</v>
      </c>
      <c r="AV679" s="15" t="s">
        <v>79</v>
      </c>
      <c r="AW679" s="15" t="s">
        <v>132</v>
      </c>
      <c r="AX679" s="15" t="s">
        <v>71</v>
      </c>
      <c r="AY679" s="220" t="s">
        <v>120</v>
      </c>
    </row>
    <row r="680" spans="1:65" s="15" customFormat="1" ht="10">
      <c r="B680" s="211"/>
      <c r="C680" s="212"/>
      <c r="D680" s="190" t="s">
        <v>130</v>
      </c>
      <c r="E680" s="213" t="s">
        <v>19</v>
      </c>
      <c r="F680" s="214" t="s">
        <v>1158</v>
      </c>
      <c r="G680" s="212"/>
      <c r="H680" s="213" t="s">
        <v>19</v>
      </c>
      <c r="I680" s="215"/>
      <c r="J680" s="212"/>
      <c r="K680" s="212"/>
      <c r="L680" s="216"/>
      <c r="M680" s="217"/>
      <c r="N680" s="218"/>
      <c r="O680" s="218"/>
      <c r="P680" s="218"/>
      <c r="Q680" s="218"/>
      <c r="R680" s="218"/>
      <c r="S680" s="218"/>
      <c r="T680" s="219"/>
      <c r="AT680" s="220" t="s">
        <v>130</v>
      </c>
      <c r="AU680" s="220" t="s">
        <v>81</v>
      </c>
      <c r="AV680" s="15" t="s">
        <v>79</v>
      </c>
      <c r="AW680" s="15" t="s">
        <v>132</v>
      </c>
      <c r="AX680" s="15" t="s">
        <v>71</v>
      </c>
      <c r="AY680" s="220" t="s">
        <v>120</v>
      </c>
    </row>
    <row r="681" spans="1:65" s="13" customFormat="1" ht="10">
      <c r="B681" s="188"/>
      <c r="C681" s="189"/>
      <c r="D681" s="190" t="s">
        <v>130</v>
      </c>
      <c r="E681" s="191" t="s">
        <v>19</v>
      </c>
      <c r="F681" s="192" t="s">
        <v>1159</v>
      </c>
      <c r="G681" s="189"/>
      <c r="H681" s="193">
        <v>11.28</v>
      </c>
      <c r="I681" s="194"/>
      <c r="J681" s="189"/>
      <c r="K681" s="189"/>
      <c r="L681" s="195"/>
      <c r="M681" s="196"/>
      <c r="N681" s="197"/>
      <c r="O681" s="197"/>
      <c r="P681" s="197"/>
      <c r="Q681" s="197"/>
      <c r="R681" s="197"/>
      <c r="S681" s="197"/>
      <c r="T681" s="198"/>
      <c r="AT681" s="199" t="s">
        <v>130</v>
      </c>
      <c r="AU681" s="199" t="s">
        <v>81</v>
      </c>
      <c r="AV681" s="13" t="s">
        <v>81</v>
      </c>
      <c r="AW681" s="13" t="s">
        <v>132</v>
      </c>
      <c r="AX681" s="13" t="s">
        <v>71</v>
      </c>
      <c r="AY681" s="199" t="s">
        <v>120</v>
      </c>
    </row>
    <row r="682" spans="1:65" s="13" customFormat="1" ht="10">
      <c r="B682" s="188"/>
      <c r="C682" s="189"/>
      <c r="D682" s="190" t="s">
        <v>130</v>
      </c>
      <c r="E682" s="191" t="s">
        <v>19</v>
      </c>
      <c r="F682" s="192" t="s">
        <v>1160</v>
      </c>
      <c r="G682" s="189"/>
      <c r="H682" s="193">
        <v>7.68</v>
      </c>
      <c r="I682" s="194"/>
      <c r="J682" s="189"/>
      <c r="K682" s="189"/>
      <c r="L682" s="195"/>
      <c r="M682" s="196"/>
      <c r="N682" s="197"/>
      <c r="O682" s="197"/>
      <c r="P682" s="197"/>
      <c r="Q682" s="197"/>
      <c r="R682" s="197"/>
      <c r="S682" s="197"/>
      <c r="T682" s="198"/>
      <c r="AT682" s="199" t="s">
        <v>130</v>
      </c>
      <c r="AU682" s="199" t="s">
        <v>81</v>
      </c>
      <c r="AV682" s="13" t="s">
        <v>81</v>
      </c>
      <c r="AW682" s="13" t="s">
        <v>132</v>
      </c>
      <c r="AX682" s="13" t="s">
        <v>71</v>
      </c>
      <c r="AY682" s="199" t="s">
        <v>120</v>
      </c>
    </row>
    <row r="683" spans="1:65" s="13" customFormat="1" ht="10">
      <c r="B683" s="188"/>
      <c r="C683" s="189"/>
      <c r="D683" s="190" t="s">
        <v>130</v>
      </c>
      <c r="E683" s="191" t="s">
        <v>19</v>
      </c>
      <c r="F683" s="192" t="s">
        <v>1161</v>
      </c>
      <c r="G683" s="189"/>
      <c r="H683" s="193">
        <v>15.36</v>
      </c>
      <c r="I683" s="194"/>
      <c r="J683" s="189"/>
      <c r="K683" s="189"/>
      <c r="L683" s="195"/>
      <c r="M683" s="196"/>
      <c r="N683" s="197"/>
      <c r="O683" s="197"/>
      <c r="P683" s="197"/>
      <c r="Q683" s="197"/>
      <c r="R683" s="197"/>
      <c r="S683" s="197"/>
      <c r="T683" s="198"/>
      <c r="AT683" s="199" t="s">
        <v>130</v>
      </c>
      <c r="AU683" s="199" t="s">
        <v>81</v>
      </c>
      <c r="AV683" s="13" t="s">
        <v>81</v>
      </c>
      <c r="AW683" s="13" t="s">
        <v>132</v>
      </c>
      <c r="AX683" s="13" t="s">
        <v>71</v>
      </c>
      <c r="AY683" s="199" t="s">
        <v>120</v>
      </c>
    </row>
    <row r="684" spans="1:65" s="15" customFormat="1" ht="10">
      <c r="B684" s="211"/>
      <c r="C684" s="212"/>
      <c r="D684" s="190" t="s">
        <v>130</v>
      </c>
      <c r="E684" s="213" t="s">
        <v>19</v>
      </c>
      <c r="F684" s="214" t="s">
        <v>1162</v>
      </c>
      <c r="G684" s="212"/>
      <c r="H684" s="213" t="s">
        <v>19</v>
      </c>
      <c r="I684" s="215"/>
      <c r="J684" s="212"/>
      <c r="K684" s="212"/>
      <c r="L684" s="216"/>
      <c r="M684" s="217"/>
      <c r="N684" s="218"/>
      <c r="O684" s="218"/>
      <c r="P684" s="218"/>
      <c r="Q684" s="218"/>
      <c r="R684" s="218"/>
      <c r="S684" s="218"/>
      <c r="T684" s="219"/>
      <c r="AT684" s="220" t="s">
        <v>130</v>
      </c>
      <c r="AU684" s="220" t="s">
        <v>81</v>
      </c>
      <c r="AV684" s="15" t="s">
        <v>79</v>
      </c>
      <c r="AW684" s="15" t="s">
        <v>132</v>
      </c>
      <c r="AX684" s="15" t="s">
        <v>71</v>
      </c>
      <c r="AY684" s="220" t="s">
        <v>120</v>
      </c>
    </row>
    <row r="685" spans="1:65" s="13" customFormat="1" ht="10">
      <c r="B685" s="188"/>
      <c r="C685" s="189"/>
      <c r="D685" s="190" t="s">
        <v>130</v>
      </c>
      <c r="E685" s="191" t="s">
        <v>19</v>
      </c>
      <c r="F685" s="192" t="s">
        <v>1163</v>
      </c>
      <c r="G685" s="189"/>
      <c r="H685" s="193">
        <v>26.032499999999999</v>
      </c>
      <c r="I685" s="194"/>
      <c r="J685" s="189"/>
      <c r="K685" s="189"/>
      <c r="L685" s="195"/>
      <c r="M685" s="196"/>
      <c r="N685" s="197"/>
      <c r="O685" s="197"/>
      <c r="P685" s="197"/>
      <c r="Q685" s="197"/>
      <c r="R685" s="197"/>
      <c r="S685" s="197"/>
      <c r="T685" s="198"/>
      <c r="AT685" s="199" t="s">
        <v>130</v>
      </c>
      <c r="AU685" s="199" t="s">
        <v>81</v>
      </c>
      <c r="AV685" s="13" t="s">
        <v>81</v>
      </c>
      <c r="AW685" s="13" t="s">
        <v>132</v>
      </c>
      <c r="AX685" s="13" t="s">
        <v>71</v>
      </c>
      <c r="AY685" s="199" t="s">
        <v>120</v>
      </c>
    </row>
    <row r="686" spans="1:65" s="15" customFormat="1" ht="10">
      <c r="B686" s="211"/>
      <c r="C686" s="212"/>
      <c r="D686" s="190" t="s">
        <v>130</v>
      </c>
      <c r="E686" s="213" t="s">
        <v>19</v>
      </c>
      <c r="F686" s="214" t="s">
        <v>1164</v>
      </c>
      <c r="G686" s="212"/>
      <c r="H686" s="213" t="s">
        <v>19</v>
      </c>
      <c r="I686" s="215"/>
      <c r="J686" s="212"/>
      <c r="K686" s="212"/>
      <c r="L686" s="216"/>
      <c r="M686" s="217"/>
      <c r="N686" s="218"/>
      <c r="O686" s="218"/>
      <c r="P686" s="218"/>
      <c r="Q686" s="218"/>
      <c r="R686" s="218"/>
      <c r="S686" s="218"/>
      <c r="T686" s="219"/>
      <c r="AT686" s="220" t="s">
        <v>130</v>
      </c>
      <c r="AU686" s="220" t="s">
        <v>81</v>
      </c>
      <c r="AV686" s="15" t="s">
        <v>79</v>
      </c>
      <c r="AW686" s="15" t="s">
        <v>132</v>
      </c>
      <c r="AX686" s="15" t="s">
        <v>71</v>
      </c>
      <c r="AY686" s="220" t="s">
        <v>120</v>
      </c>
    </row>
    <row r="687" spans="1:65" s="13" customFormat="1" ht="10">
      <c r="B687" s="188"/>
      <c r="C687" s="189"/>
      <c r="D687" s="190" t="s">
        <v>130</v>
      </c>
      <c r="E687" s="191" t="s">
        <v>19</v>
      </c>
      <c r="F687" s="192" t="s">
        <v>1165</v>
      </c>
      <c r="G687" s="189"/>
      <c r="H687" s="193">
        <v>26.032499999999999</v>
      </c>
      <c r="I687" s="194"/>
      <c r="J687" s="189"/>
      <c r="K687" s="189"/>
      <c r="L687" s="195"/>
      <c r="M687" s="196"/>
      <c r="N687" s="197"/>
      <c r="O687" s="197"/>
      <c r="P687" s="197"/>
      <c r="Q687" s="197"/>
      <c r="R687" s="197"/>
      <c r="S687" s="197"/>
      <c r="T687" s="198"/>
      <c r="AT687" s="199" t="s">
        <v>130</v>
      </c>
      <c r="AU687" s="199" t="s">
        <v>81</v>
      </c>
      <c r="AV687" s="13" t="s">
        <v>81</v>
      </c>
      <c r="AW687" s="13" t="s">
        <v>132</v>
      </c>
      <c r="AX687" s="13" t="s">
        <v>71</v>
      </c>
      <c r="AY687" s="199" t="s">
        <v>120</v>
      </c>
    </row>
    <row r="688" spans="1:65" s="13" customFormat="1" ht="10">
      <c r="B688" s="188"/>
      <c r="C688" s="189"/>
      <c r="D688" s="190" t="s">
        <v>130</v>
      </c>
      <c r="E688" s="191" t="s">
        <v>19</v>
      </c>
      <c r="F688" s="192" t="s">
        <v>808</v>
      </c>
      <c r="G688" s="189"/>
      <c r="H688" s="193">
        <v>210.6</v>
      </c>
      <c r="I688" s="194"/>
      <c r="J688" s="189"/>
      <c r="K688" s="189"/>
      <c r="L688" s="195"/>
      <c r="M688" s="196"/>
      <c r="N688" s="197"/>
      <c r="O688" s="197"/>
      <c r="P688" s="197"/>
      <c r="Q688" s="197"/>
      <c r="R688" s="197"/>
      <c r="S688" s="197"/>
      <c r="T688" s="198"/>
      <c r="AT688" s="199" t="s">
        <v>130</v>
      </c>
      <c r="AU688" s="199" t="s">
        <v>81</v>
      </c>
      <c r="AV688" s="13" t="s">
        <v>81</v>
      </c>
      <c r="AW688" s="13" t="s">
        <v>132</v>
      </c>
      <c r="AX688" s="13" t="s">
        <v>71</v>
      </c>
      <c r="AY688" s="199" t="s">
        <v>120</v>
      </c>
    </row>
    <row r="689" spans="1:65" s="13" customFormat="1" ht="10">
      <c r="B689" s="188"/>
      <c r="C689" s="189"/>
      <c r="D689" s="190" t="s">
        <v>130</v>
      </c>
      <c r="E689" s="191" t="s">
        <v>19</v>
      </c>
      <c r="F689" s="192" t="s">
        <v>809</v>
      </c>
      <c r="G689" s="189"/>
      <c r="H689" s="193">
        <v>157.94999999999999</v>
      </c>
      <c r="I689" s="194"/>
      <c r="J689" s="189"/>
      <c r="K689" s="189"/>
      <c r="L689" s="195"/>
      <c r="M689" s="196"/>
      <c r="N689" s="197"/>
      <c r="O689" s="197"/>
      <c r="P689" s="197"/>
      <c r="Q689" s="197"/>
      <c r="R689" s="197"/>
      <c r="S689" s="197"/>
      <c r="T689" s="198"/>
      <c r="AT689" s="199" t="s">
        <v>130</v>
      </c>
      <c r="AU689" s="199" t="s">
        <v>81</v>
      </c>
      <c r="AV689" s="13" t="s">
        <v>81</v>
      </c>
      <c r="AW689" s="13" t="s">
        <v>132</v>
      </c>
      <c r="AX689" s="13" t="s">
        <v>71</v>
      </c>
      <c r="AY689" s="199" t="s">
        <v>120</v>
      </c>
    </row>
    <row r="690" spans="1:65" s="14" customFormat="1" ht="10">
      <c r="B690" s="200"/>
      <c r="C690" s="201"/>
      <c r="D690" s="190" t="s">
        <v>130</v>
      </c>
      <c r="E690" s="202" t="s">
        <v>19</v>
      </c>
      <c r="F690" s="203" t="s">
        <v>133</v>
      </c>
      <c r="G690" s="201"/>
      <c r="H690" s="204">
        <v>454.935</v>
      </c>
      <c r="I690" s="205"/>
      <c r="J690" s="201"/>
      <c r="K690" s="201"/>
      <c r="L690" s="206"/>
      <c r="M690" s="207"/>
      <c r="N690" s="208"/>
      <c r="O690" s="208"/>
      <c r="P690" s="208"/>
      <c r="Q690" s="208"/>
      <c r="R690" s="208"/>
      <c r="S690" s="208"/>
      <c r="T690" s="209"/>
      <c r="AT690" s="210" t="s">
        <v>130</v>
      </c>
      <c r="AU690" s="210" t="s">
        <v>81</v>
      </c>
      <c r="AV690" s="14" t="s">
        <v>128</v>
      </c>
      <c r="AW690" s="14" t="s">
        <v>132</v>
      </c>
      <c r="AX690" s="14" t="s">
        <v>79</v>
      </c>
      <c r="AY690" s="210" t="s">
        <v>120</v>
      </c>
    </row>
    <row r="691" spans="1:65" s="2" customFormat="1" ht="16.5" customHeight="1">
      <c r="A691" s="36"/>
      <c r="B691" s="37"/>
      <c r="C691" s="175" t="s">
        <v>1240</v>
      </c>
      <c r="D691" s="175" t="s">
        <v>123</v>
      </c>
      <c r="E691" s="176" t="s">
        <v>1241</v>
      </c>
      <c r="F691" s="177" t="s">
        <v>1242</v>
      </c>
      <c r="G691" s="178" t="s">
        <v>404</v>
      </c>
      <c r="H691" s="179">
        <v>399.00700000000001</v>
      </c>
      <c r="I691" s="180"/>
      <c r="J691" s="181">
        <f>ROUND(I691*H691,2)</f>
        <v>0</v>
      </c>
      <c r="K691" s="177" t="s">
        <v>19</v>
      </c>
      <c r="L691" s="41"/>
      <c r="M691" s="182" t="s">
        <v>19</v>
      </c>
      <c r="N691" s="183" t="s">
        <v>42</v>
      </c>
      <c r="O691" s="66"/>
      <c r="P691" s="184">
        <f>O691*H691</f>
        <v>0</v>
      </c>
      <c r="Q691" s="184">
        <v>0</v>
      </c>
      <c r="R691" s="184">
        <f>Q691*H691</f>
        <v>0</v>
      </c>
      <c r="S691" s="184">
        <v>0</v>
      </c>
      <c r="T691" s="185">
        <f>S691*H691</f>
        <v>0</v>
      </c>
      <c r="U691" s="36"/>
      <c r="V691" s="36"/>
      <c r="W691" s="36"/>
      <c r="X691" s="36"/>
      <c r="Y691" s="36"/>
      <c r="Z691" s="36"/>
      <c r="AA691" s="36"/>
      <c r="AB691" s="36"/>
      <c r="AC691" s="36"/>
      <c r="AD691" s="36"/>
      <c r="AE691" s="36"/>
      <c r="AR691" s="186" t="s">
        <v>252</v>
      </c>
      <c r="AT691" s="186" t="s">
        <v>123</v>
      </c>
      <c r="AU691" s="186" t="s">
        <v>81</v>
      </c>
      <c r="AY691" s="19" t="s">
        <v>120</v>
      </c>
      <c r="BE691" s="187">
        <f>IF(N691="základní",J691,0)</f>
        <v>0</v>
      </c>
      <c r="BF691" s="187">
        <f>IF(N691="snížená",J691,0)</f>
        <v>0</v>
      </c>
      <c r="BG691" s="187">
        <f>IF(N691="zákl. přenesená",J691,0)</f>
        <v>0</v>
      </c>
      <c r="BH691" s="187">
        <f>IF(N691="sníž. přenesená",J691,0)</f>
        <v>0</v>
      </c>
      <c r="BI691" s="187">
        <f>IF(N691="nulová",J691,0)</f>
        <v>0</v>
      </c>
      <c r="BJ691" s="19" t="s">
        <v>79</v>
      </c>
      <c r="BK691" s="187">
        <f>ROUND(I691*H691,2)</f>
        <v>0</v>
      </c>
      <c r="BL691" s="19" t="s">
        <v>252</v>
      </c>
      <c r="BM691" s="186" t="s">
        <v>1243</v>
      </c>
    </row>
    <row r="692" spans="1:65" s="15" customFormat="1" ht="10">
      <c r="B692" s="211"/>
      <c r="C692" s="212"/>
      <c r="D692" s="190" t="s">
        <v>130</v>
      </c>
      <c r="E692" s="213" t="s">
        <v>19</v>
      </c>
      <c r="F692" s="214" t="s">
        <v>1222</v>
      </c>
      <c r="G692" s="212"/>
      <c r="H692" s="213" t="s">
        <v>19</v>
      </c>
      <c r="I692" s="215"/>
      <c r="J692" s="212"/>
      <c r="K692" s="212"/>
      <c r="L692" s="216"/>
      <c r="M692" s="217"/>
      <c r="N692" s="218"/>
      <c r="O692" s="218"/>
      <c r="P692" s="218"/>
      <c r="Q692" s="218"/>
      <c r="R692" s="218"/>
      <c r="S692" s="218"/>
      <c r="T692" s="219"/>
      <c r="AT692" s="220" t="s">
        <v>130</v>
      </c>
      <c r="AU692" s="220" t="s">
        <v>81</v>
      </c>
      <c r="AV692" s="15" t="s">
        <v>79</v>
      </c>
      <c r="AW692" s="15" t="s">
        <v>132</v>
      </c>
      <c r="AX692" s="15" t="s">
        <v>71</v>
      </c>
      <c r="AY692" s="220" t="s">
        <v>120</v>
      </c>
    </row>
    <row r="693" spans="1:65" s="15" customFormat="1" ht="10">
      <c r="B693" s="211"/>
      <c r="C693" s="212"/>
      <c r="D693" s="190" t="s">
        <v>130</v>
      </c>
      <c r="E693" s="213" t="s">
        <v>19</v>
      </c>
      <c r="F693" s="214" t="s">
        <v>804</v>
      </c>
      <c r="G693" s="212"/>
      <c r="H693" s="213" t="s">
        <v>19</v>
      </c>
      <c r="I693" s="215"/>
      <c r="J693" s="212"/>
      <c r="K693" s="212"/>
      <c r="L693" s="216"/>
      <c r="M693" s="217"/>
      <c r="N693" s="218"/>
      <c r="O693" s="218"/>
      <c r="P693" s="218"/>
      <c r="Q693" s="218"/>
      <c r="R693" s="218"/>
      <c r="S693" s="218"/>
      <c r="T693" s="219"/>
      <c r="AT693" s="220" t="s">
        <v>130</v>
      </c>
      <c r="AU693" s="220" t="s">
        <v>81</v>
      </c>
      <c r="AV693" s="15" t="s">
        <v>79</v>
      </c>
      <c r="AW693" s="15" t="s">
        <v>132</v>
      </c>
      <c r="AX693" s="15" t="s">
        <v>71</v>
      </c>
      <c r="AY693" s="220" t="s">
        <v>120</v>
      </c>
    </row>
    <row r="694" spans="1:65" s="13" customFormat="1" ht="10">
      <c r="B694" s="188"/>
      <c r="C694" s="189"/>
      <c r="D694" s="190" t="s">
        <v>130</v>
      </c>
      <c r="E694" s="191" t="s">
        <v>19</v>
      </c>
      <c r="F694" s="192" t="s">
        <v>805</v>
      </c>
      <c r="G694" s="189"/>
      <c r="H694" s="193">
        <v>15.228499999999999</v>
      </c>
      <c r="I694" s="194"/>
      <c r="J694" s="189"/>
      <c r="K694" s="189"/>
      <c r="L694" s="195"/>
      <c r="M694" s="196"/>
      <c r="N694" s="197"/>
      <c r="O694" s="197"/>
      <c r="P694" s="197"/>
      <c r="Q694" s="197"/>
      <c r="R694" s="197"/>
      <c r="S694" s="197"/>
      <c r="T694" s="198"/>
      <c r="AT694" s="199" t="s">
        <v>130</v>
      </c>
      <c r="AU694" s="199" t="s">
        <v>81</v>
      </c>
      <c r="AV694" s="13" t="s">
        <v>81</v>
      </c>
      <c r="AW694" s="13" t="s">
        <v>132</v>
      </c>
      <c r="AX694" s="13" t="s">
        <v>71</v>
      </c>
      <c r="AY694" s="199" t="s">
        <v>120</v>
      </c>
    </row>
    <row r="695" spans="1:65" s="15" customFormat="1" ht="10">
      <c r="B695" s="211"/>
      <c r="C695" s="212"/>
      <c r="D695" s="190" t="s">
        <v>130</v>
      </c>
      <c r="E695" s="213" t="s">
        <v>19</v>
      </c>
      <c r="F695" s="214" t="s">
        <v>806</v>
      </c>
      <c r="G695" s="212"/>
      <c r="H695" s="213" t="s">
        <v>19</v>
      </c>
      <c r="I695" s="215"/>
      <c r="J695" s="212"/>
      <c r="K695" s="212"/>
      <c r="L695" s="216"/>
      <c r="M695" s="217"/>
      <c r="N695" s="218"/>
      <c r="O695" s="218"/>
      <c r="P695" s="218"/>
      <c r="Q695" s="218"/>
      <c r="R695" s="218"/>
      <c r="S695" s="218"/>
      <c r="T695" s="219"/>
      <c r="AT695" s="220" t="s">
        <v>130</v>
      </c>
      <c r="AU695" s="220" t="s">
        <v>81</v>
      </c>
      <c r="AV695" s="15" t="s">
        <v>79</v>
      </c>
      <c r="AW695" s="15" t="s">
        <v>132</v>
      </c>
      <c r="AX695" s="15" t="s">
        <v>71</v>
      </c>
      <c r="AY695" s="220" t="s">
        <v>120</v>
      </c>
    </row>
    <row r="696" spans="1:65" s="13" customFormat="1" ht="10">
      <c r="B696" s="188"/>
      <c r="C696" s="189"/>
      <c r="D696" s="190" t="s">
        <v>130</v>
      </c>
      <c r="E696" s="191" t="s">
        <v>19</v>
      </c>
      <c r="F696" s="192" t="s">
        <v>807</v>
      </c>
      <c r="G696" s="189"/>
      <c r="H696" s="193">
        <v>15.228499999999999</v>
      </c>
      <c r="I696" s="194"/>
      <c r="J696" s="189"/>
      <c r="K696" s="189"/>
      <c r="L696" s="195"/>
      <c r="M696" s="196"/>
      <c r="N696" s="197"/>
      <c r="O696" s="197"/>
      <c r="P696" s="197"/>
      <c r="Q696" s="197"/>
      <c r="R696" s="197"/>
      <c r="S696" s="197"/>
      <c r="T696" s="198"/>
      <c r="AT696" s="199" t="s">
        <v>130</v>
      </c>
      <c r="AU696" s="199" t="s">
        <v>81</v>
      </c>
      <c r="AV696" s="13" t="s">
        <v>81</v>
      </c>
      <c r="AW696" s="13" t="s">
        <v>132</v>
      </c>
      <c r="AX696" s="13" t="s">
        <v>71</v>
      </c>
      <c r="AY696" s="199" t="s">
        <v>120</v>
      </c>
    </row>
    <row r="697" spans="1:65" s="13" customFormat="1" ht="10">
      <c r="B697" s="188"/>
      <c r="C697" s="189"/>
      <c r="D697" s="190" t="s">
        <v>130</v>
      </c>
      <c r="E697" s="191" t="s">
        <v>19</v>
      </c>
      <c r="F697" s="192" t="s">
        <v>808</v>
      </c>
      <c r="G697" s="189"/>
      <c r="H697" s="193">
        <v>210.6</v>
      </c>
      <c r="I697" s="194"/>
      <c r="J697" s="189"/>
      <c r="K697" s="189"/>
      <c r="L697" s="195"/>
      <c r="M697" s="196"/>
      <c r="N697" s="197"/>
      <c r="O697" s="197"/>
      <c r="P697" s="197"/>
      <c r="Q697" s="197"/>
      <c r="R697" s="197"/>
      <c r="S697" s="197"/>
      <c r="T697" s="198"/>
      <c r="AT697" s="199" t="s">
        <v>130</v>
      </c>
      <c r="AU697" s="199" t="s">
        <v>81</v>
      </c>
      <c r="AV697" s="13" t="s">
        <v>81</v>
      </c>
      <c r="AW697" s="13" t="s">
        <v>132</v>
      </c>
      <c r="AX697" s="13" t="s">
        <v>71</v>
      </c>
      <c r="AY697" s="199" t="s">
        <v>120</v>
      </c>
    </row>
    <row r="698" spans="1:65" s="13" customFormat="1" ht="10">
      <c r="B698" s="188"/>
      <c r="C698" s="189"/>
      <c r="D698" s="190" t="s">
        <v>130</v>
      </c>
      <c r="E698" s="191" t="s">
        <v>19</v>
      </c>
      <c r="F698" s="192" t="s">
        <v>809</v>
      </c>
      <c r="G698" s="189"/>
      <c r="H698" s="193">
        <v>157.94999999999999</v>
      </c>
      <c r="I698" s="194"/>
      <c r="J698" s="189"/>
      <c r="K698" s="189"/>
      <c r="L698" s="195"/>
      <c r="M698" s="196"/>
      <c r="N698" s="197"/>
      <c r="O698" s="197"/>
      <c r="P698" s="197"/>
      <c r="Q698" s="197"/>
      <c r="R698" s="197"/>
      <c r="S698" s="197"/>
      <c r="T698" s="198"/>
      <c r="AT698" s="199" t="s">
        <v>130</v>
      </c>
      <c r="AU698" s="199" t="s">
        <v>81</v>
      </c>
      <c r="AV698" s="13" t="s">
        <v>81</v>
      </c>
      <c r="AW698" s="13" t="s">
        <v>132</v>
      </c>
      <c r="AX698" s="13" t="s">
        <v>71</v>
      </c>
      <c r="AY698" s="199" t="s">
        <v>120</v>
      </c>
    </row>
    <row r="699" spans="1:65" s="14" customFormat="1" ht="10">
      <c r="B699" s="200"/>
      <c r="C699" s="201"/>
      <c r="D699" s="190" t="s">
        <v>130</v>
      </c>
      <c r="E699" s="202" t="s">
        <v>19</v>
      </c>
      <c r="F699" s="203" t="s">
        <v>133</v>
      </c>
      <c r="G699" s="201"/>
      <c r="H699" s="204">
        <v>399.00699999999995</v>
      </c>
      <c r="I699" s="205"/>
      <c r="J699" s="201"/>
      <c r="K699" s="201"/>
      <c r="L699" s="206"/>
      <c r="M699" s="207"/>
      <c r="N699" s="208"/>
      <c r="O699" s="208"/>
      <c r="P699" s="208"/>
      <c r="Q699" s="208"/>
      <c r="R699" s="208"/>
      <c r="S699" s="208"/>
      <c r="T699" s="209"/>
      <c r="AT699" s="210" t="s">
        <v>130</v>
      </c>
      <c r="AU699" s="210" t="s">
        <v>81</v>
      </c>
      <c r="AV699" s="14" t="s">
        <v>128</v>
      </c>
      <c r="AW699" s="14" t="s">
        <v>132</v>
      </c>
      <c r="AX699" s="14" t="s">
        <v>79</v>
      </c>
      <c r="AY699" s="210" t="s">
        <v>120</v>
      </c>
    </row>
    <row r="700" spans="1:65" s="2" customFormat="1" ht="16.5" customHeight="1">
      <c r="A700" s="36"/>
      <c r="B700" s="37"/>
      <c r="C700" s="232" t="s">
        <v>1244</v>
      </c>
      <c r="D700" s="232" t="s">
        <v>186</v>
      </c>
      <c r="E700" s="233" t="s">
        <v>1245</v>
      </c>
      <c r="F700" s="234" t="s">
        <v>1246</v>
      </c>
      <c r="G700" s="235" t="s">
        <v>404</v>
      </c>
      <c r="H700" s="236">
        <v>438.90800000000002</v>
      </c>
      <c r="I700" s="237"/>
      <c r="J700" s="238">
        <f>ROUND(I700*H700,2)</f>
        <v>0</v>
      </c>
      <c r="K700" s="234" t="s">
        <v>536</v>
      </c>
      <c r="L700" s="239"/>
      <c r="M700" s="240" t="s">
        <v>19</v>
      </c>
      <c r="N700" s="241" t="s">
        <v>42</v>
      </c>
      <c r="O700" s="66"/>
      <c r="P700" s="184">
        <f>O700*H700</f>
        <v>0</v>
      </c>
      <c r="Q700" s="184">
        <v>4.0000000000000002E-4</v>
      </c>
      <c r="R700" s="184">
        <f>Q700*H700</f>
        <v>0.1755632</v>
      </c>
      <c r="S700" s="184">
        <v>0</v>
      </c>
      <c r="T700" s="185">
        <f>S700*H700</f>
        <v>0</v>
      </c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R700" s="186" t="s">
        <v>337</v>
      </c>
      <c r="AT700" s="186" t="s">
        <v>186</v>
      </c>
      <c r="AU700" s="186" t="s">
        <v>81</v>
      </c>
      <c r="AY700" s="19" t="s">
        <v>120</v>
      </c>
      <c r="BE700" s="187">
        <f>IF(N700="základní",J700,0)</f>
        <v>0</v>
      </c>
      <c r="BF700" s="187">
        <f>IF(N700="snížená",J700,0)</f>
        <v>0</v>
      </c>
      <c r="BG700" s="187">
        <f>IF(N700="zákl. přenesená",J700,0)</f>
        <v>0</v>
      </c>
      <c r="BH700" s="187">
        <f>IF(N700="sníž. přenesená",J700,0)</f>
        <v>0</v>
      </c>
      <c r="BI700" s="187">
        <f>IF(N700="nulová",J700,0)</f>
        <v>0</v>
      </c>
      <c r="BJ700" s="19" t="s">
        <v>79</v>
      </c>
      <c r="BK700" s="187">
        <f>ROUND(I700*H700,2)</f>
        <v>0</v>
      </c>
      <c r="BL700" s="19" t="s">
        <v>252</v>
      </c>
      <c r="BM700" s="186" t="s">
        <v>1247</v>
      </c>
    </row>
    <row r="701" spans="1:65" s="13" customFormat="1" ht="10">
      <c r="B701" s="188"/>
      <c r="C701" s="189"/>
      <c r="D701" s="190" t="s">
        <v>130</v>
      </c>
      <c r="E701" s="191" t="s">
        <v>19</v>
      </c>
      <c r="F701" s="192" t="s">
        <v>1248</v>
      </c>
      <c r="G701" s="189"/>
      <c r="H701" s="193">
        <v>438.90770000000003</v>
      </c>
      <c r="I701" s="194"/>
      <c r="J701" s="189"/>
      <c r="K701" s="189"/>
      <c r="L701" s="195"/>
      <c r="M701" s="196"/>
      <c r="N701" s="197"/>
      <c r="O701" s="197"/>
      <c r="P701" s="197"/>
      <c r="Q701" s="197"/>
      <c r="R701" s="197"/>
      <c r="S701" s="197"/>
      <c r="T701" s="198"/>
      <c r="AT701" s="199" t="s">
        <v>130</v>
      </c>
      <c r="AU701" s="199" t="s">
        <v>81</v>
      </c>
      <c r="AV701" s="13" t="s">
        <v>81</v>
      </c>
      <c r="AW701" s="13" t="s">
        <v>132</v>
      </c>
      <c r="AX701" s="13" t="s">
        <v>79</v>
      </c>
      <c r="AY701" s="199" t="s">
        <v>120</v>
      </c>
    </row>
    <row r="702" spans="1:65" s="2" customFormat="1" ht="16.5" customHeight="1">
      <c r="A702" s="36"/>
      <c r="B702" s="37"/>
      <c r="C702" s="175" t="s">
        <v>1249</v>
      </c>
      <c r="D702" s="175" t="s">
        <v>123</v>
      </c>
      <c r="E702" s="176" t="s">
        <v>1250</v>
      </c>
      <c r="F702" s="177" t="s">
        <v>1251</v>
      </c>
      <c r="G702" s="178" t="s">
        <v>301</v>
      </c>
      <c r="H702" s="179">
        <v>167.8</v>
      </c>
      <c r="I702" s="180"/>
      <c r="J702" s="181">
        <f>ROUND(I702*H702,2)</f>
        <v>0</v>
      </c>
      <c r="K702" s="177" t="s">
        <v>536</v>
      </c>
      <c r="L702" s="41"/>
      <c r="M702" s="182" t="s">
        <v>19</v>
      </c>
      <c r="N702" s="183" t="s">
        <v>42</v>
      </c>
      <c r="O702" s="66"/>
      <c r="P702" s="184">
        <f>O702*H702</f>
        <v>0</v>
      </c>
      <c r="Q702" s="184">
        <v>1.1E-4</v>
      </c>
      <c r="R702" s="184">
        <f>Q702*H702</f>
        <v>1.8458000000000002E-2</v>
      </c>
      <c r="S702" s="184">
        <v>0</v>
      </c>
      <c r="T702" s="185">
        <f>S702*H702</f>
        <v>0</v>
      </c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R702" s="186" t="s">
        <v>252</v>
      </c>
      <c r="AT702" s="186" t="s">
        <v>123</v>
      </c>
      <c r="AU702" s="186" t="s">
        <v>81</v>
      </c>
      <c r="AY702" s="19" t="s">
        <v>120</v>
      </c>
      <c r="BE702" s="187">
        <f>IF(N702="základní",J702,0)</f>
        <v>0</v>
      </c>
      <c r="BF702" s="187">
        <f>IF(N702="snížená",J702,0)</f>
        <v>0</v>
      </c>
      <c r="BG702" s="187">
        <f>IF(N702="zákl. přenesená",J702,0)</f>
        <v>0</v>
      </c>
      <c r="BH702" s="187">
        <f>IF(N702="sníž. přenesená",J702,0)</f>
        <v>0</v>
      </c>
      <c r="BI702" s="187">
        <f>IF(N702="nulová",J702,0)</f>
        <v>0</v>
      </c>
      <c r="BJ702" s="19" t="s">
        <v>79</v>
      </c>
      <c r="BK702" s="187">
        <f>ROUND(I702*H702,2)</f>
        <v>0</v>
      </c>
      <c r="BL702" s="19" t="s">
        <v>252</v>
      </c>
      <c r="BM702" s="186" t="s">
        <v>1252</v>
      </c>
    </row>
    <row r="703" spans="1:65" s="2" customFormat="1" ht="10">
      <c r="A703" s="36"/>
      <c r="B703" s="37"/>
      <c r="C703" s="38"/>
      <c r="D703" s="245" t="s">
        <v>538</v>
      </c>
      <c r="E703" s="38"/>
      <c r="F703" s="246" t="s">
        <v>1253</v>
      </c>
      <c r="G703" s="38"/>
      <c r="H703" s="38"/>
      <c r="I703" s="247"/>
      <c r="J703" s="38"/>
      <c r="K703" s="38"/>
      <c r="L703" s="41"/>
      <c r="M703" s="248"/>
      <c r="N703" s="249"/>
      <c r="O703" s="66"/>
      <c r="P703" s="66"/>
      <c r="Q703" s="66"/>
      <c r="R703" s="66"/>
      <c r="S703" s="66"/>
      <c r="T703" s="67"/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T703" s="19" t="s">
        <v>538</v>
      </c>
      <c r="AU703" s="19" t="s">
        <v>81</v>
      </c>
    </row>
    <row r="704" spans="1:65" s="15" customFormat="1" ht="10">
      <c r="B704" s="211"/>
      <c r="C704" s="212"/>
      <c r="D704" s="190" t="s">
        <v>130</v>
      </c>
      <c r="E704" s="213" t="s">
        <v>19</v>
      </c>
      <c r="F704" s="214" t="s">
        <v>1254</v>
      </c>
      <c r="G704" s="212"/>
      <c r="H704" s="213" t="s">
        <v>19</v>
      </c>
      <c r="I704" s="215"/>
      <c r="J704" s="212"/>
      <c r="K704" s="212"/>
      <c r="L704" s="216"/>
      <c r="M704" s="217"/>
      <c r="N704" s="218"/>
      <c r="O704" s="218"/>
      <c r="P704" s="218"/>
      <c r="Q704" s="218"/>
      <c r="R704" s="218"/>
      <c r="S704" s="218"/>
      <c r="T704" s="219"/>
      <c r="AT704" s="220" t="s">
        <v>130</v>
      </c>
      <c r="AU704" s="220" t="s">
        <v>81</v>
      </c>
      <c r="AV704" s="15" t="s">
        <v>79</v>
      </c>
      <c r="AW704" s="15" t="s">
        <v>132</v>
      </c>
      <c r="AX704" s="15" t="s">
        <v>71</v>
      </c>
      <c r="AY704" s="220" t="s">
        <v>120</v>
      </c>
    </row>
    <row r="705" spans="1:65" s="15" customFormat="1" ht="10">
      <c r="B705" s="211"/>
      <c r="C705" s="212"/>
      <c r="D705" s="190" t="s">
        <v>130</v>
      </c>
      <c r="E705" s="213" t="s">
        <v>19</v>
      </c>
      <c r="F705" s="214" t="s">
        <v>1158</v>
      </c>
      <c r="G705" s="212"/>
      <c r="H705" s="213" t="s">
        <v>19</v>
      </c>
      <c r="I705" s="215"/>
      <c r="J705" s="212"/>
      <c r="K705" s="212"/>
      <c r="L705" s="216"/>
      <c r="M705" s="217"/>
      <c r="N705" s="218"/>
      <c r="O705" s="218"/>
      <c r="P705" s="218"/>
      <c r="Q705" s="218"/>
      <c r="R705" s="218"/>
      <c r="S705" s="218"/>
      <c r="T705" s="219"/>
      <c r="AT705" s="220" t="s">
        <v>130</v>
      </c>
      <c r="AU705" s="220" t="s">
        <v>81</v>
      </c>
      <c r="AV705" s="15" t="s">
        <v>79</v>
      </c>
      <c r="AW705" s="15" t="s">
        <v>132</v>
      </c>
      <c r="AX705" s="15" t="s">
        <v>71</v>
      </c>
      <c r="AY705" s="220" t="s">
        <v>120</v>
      </c>
    </row>
    <row r="706" spans="1:65" s="13" customFormat="1" ht="10">
      <c r="B706" s="188"/>
      <c r="C706" s="189"/>
      <c r="D706" s="190" t="s">
        <v>130</v>
      </c>
      <c r="E706" s="191" t="s">
        <v>19</v>
      </c>
      <c r="F706" s="192" t="s">
        <v>1255</v>
      </c>
      <c r="G706" s="189"/>
      <c r="H706" s="193">
        <v>6</v>
      </c>
      <c r="I706" s="194"/>
      <c r="J706" s="189"/>
      <c r="K706" s="189"/>
      <c r="L706" s="195"/>
      <c r="M706" s="196"/>
      <c r="N706" s="197"/>
      <c r="O706" s="197"/>
      <c r="P706" s="197"/>
      <c r="Q706" s="197"/>
      <c r="R706" s="197"/>
      <c r="S706" s="197"/>
      <c r="T706" s="198"/>
      <c r="AT706" s="199" t="s">
        <v>130</v>
      </c>
      <c r="AU706" s="199" t="s">
        <v>81</v>
      </c>
      <c r="AV706" s="13" t="s">
        <v>81</v>
      </c>
      <c r="AW706" s="13" t="s">
        <v>132</v>
      </c>
      <c r="AX706" s="13" t="s">
        <v>71</v>
      </c>
      <c r="AY706" s="199" t="s">
        <v>120</v>
      </c>
    </row>
    <row r="707" spans="1:65" s="13" customFormat="1" ht="10">
      <c r="B707" s="188"/>
      <c r="C707" s="189"/>
      <c r="D707" s="190" t="s">
        <v>130</v>
      </c>
      <c r="E707" s="191" t="s">
        <v>19</v>
      </c>
      <c r="F707" s="192" t="s">
        <v>1256</v>
      </c>
      <c r="G707" s="189"/>
      <c r="H707" s="193">
        <v>6</v>
      </c>
      <c r="I707" s="194"/>
      <c r="J707" s="189"/>
      <c r="K707" s="189"/>
      <c r="L707" s="195"/>
      <c r="M707" s="196"/>
      <c r="N707" s="197"/>
      <c r="O707" s="197"/>
      <c r="P707" s="197"/>
      <c r="Q707" s="197"/>
      <c r="R707" s="197"/>
      <c r="S707" s="197"/>
      <c r="T707" s="198"/>
      <c r="AT707" s="199" t="s">
        <v>130</v>
      </c>
      <c r="AU707" s="199" t="s">
        <v>81</v>
      </c>
      <c r="AV707" s="13" t="s">
        <v>81</v>
      </c>
      <c r="AW707" s="13" t="s">
        <v>132</v>
      </c>
      <c r="AX707" s="13" t="s">
        <v>71</v>
      </c>
      <c r="AY707" s="199" t="s">
        <v>120</v>
      </c>
    </row>
    <row r="708" spans="1:65" s="13" customFormat="1" ht="10">
      <c r="B708" s="188"/>
      <c r="C708" s="189"/>
      <c r="D708" s="190" t="s">
        <v>130</v>
      </c>
      <c r="E708" s="191" t="s">
        <v>19</v>
      </c>
      <c r="F708" s="192" t="s">
        <v>1257</v>
      </c>
      <c r="G708" s="189"/>
      <c r="H708" s="193">
        <v>12</v>
      </c>
      <c r="I708" s="194"/>
      <c r="J708" s="189"/>
      <c r="K708" s="189"/>
      <c r="L708" s="195"/>
      <c r="M708" s="196"/>
      <c r="N708" s="197"/>
      <c r="O708" s="197"/>
      <c r="P708" s="197"/>
      <c r="Q708" s="197"/>
      <c r="R708" s="197"/>
      <c r="S708" s="197"/>
      <c r="T708" s="198"/>
      <c r="AT708" s="199" t="s">
        <v>130</v>
      </c>
      <c r="AU708" s="199" t="s">
        <v>81</v>
      </c>
      <c r="AV708" s="13" t="s">
        <v>81</v>
      </c>
      <c r="AW708" s="13" t="s">
        <v>132</v>
      </c>
      <c r="AX708" s="13" t="s">
        <v>71</v>
      </c>
      <c r="AY708" s="199" t="s">
        <v>120</v>
      </c>
    </row>
    <row r="709" spans="1:65" s="15" customFormat="1" ht="10">
      <c r="B709" s="211"/>
      <c r="C709" s="212"/>
      <c r="D709" s="190" t="s">
        <v>130</v>
      </c>
      <c r="E709" s="213" t="s">
        <v>19</v>
      </c>
      <c r="F709" s="214" t="s">
        <v>804</v>
      </c>
      <c r="G709" s="212"/>
      <c r="H709" s="213" t="s">
        <v>19</v>
      </c>
      <c r="I709" s="215"/>
      <c r="J709" s="212"/>
      <c r="K709" s="212"/>
      <c r="L709" s="216"/>
      <c r="M709" s="217"/>
      <c r="N709" s="218"/>
      <c r="O709" s="218"/>
      <c r="P709" s="218"/>
      <c r="Q709" s="218"/>
      <c r="R709" s="218"/>
      <c r="S709" s="218"/>
      <c r="T709" s="219"/>
      <c r="AT709" s="220" t="s">
        <v>130</v>
      </c>
      <c r="AU709" s="220" t="s">
        <v>81</v>
      </c>
      <c r="AV709" s="15" t="s">
        <v>79</v>
      </c>
      <c r="AW709" s="15" t="s">
        <v>132</v>
      </c>
      <c r="AX709" s="15" t="s">
        <v>71</v>
      </c>
      <c r="AY709" s="220" t="s">
        <v>120</v>
      </c>
    </row>
    <row r="710" spans="1:65" s="13" customFormat="1" ht="10">
      <c r="B710" s="188"/>
      <c r="C710" s="189"/>
      <c r="D710" s="190" t="s">
        <v>130</v>
      </c>
      <c r="E710" s="191" t="s">
        <v>19</v>
      </c>
      <c r="F710" s="192" t="s">
        <v>1258</v>
      </c>
      <c r="G710" s="189"/>
      <c r="H710" s="193">
        <v>8.9</v>
      </c>
      <c r="I710" s="194"/>
      <c r="J710" s="189"/>
      <c r="K710" s="189"/>
      <c r="L710" s="195"/>
      <c r="M710" s="196"/>
      <c r="N710" s="197"/>
      <c r="O710" s="197"/>
      <c r="P710" s="197"/>
      <c r="Q710" s="197"/>
      <c r="R710" s="197"/>
      <c r="S710" s="197"/>
      <c r="T710" s="198"/>
      <c r="AT710" s="199" t="s">
        <v>130</v>
      </c>
      <c r="AU710" s="199" t="s">
        <v>81</v>
      </c>
      <c r="AV710" s="13" t="s">
        <v>81</v>
      </c>
      <c r="AW710" s="13" t="s">
        <v>132</v>
      </c>
      <c r="AX710" s="13" t="s">
        <v>71</v>
      </c>
      <c r="AY710" s="199" t="s">
        <v>120</v>
      </c>
    </row>
    <row r="711" spans="1:65" s="15" customFormat="1" ht="10">
      <c r="B711" s="211"/>
      <c r="C711" s="212"/>
      <c r="D711" s="190" t="s">
        <v>130</v>
      </c>
      <c r="E711" s="213" t="s">
        <v>19</v>
      </c>
      <c r="F711" s="214" t="s">
        <v>806</v>
      </c>
      <c r="G711" s="212"/>
      <c r="H711" s="213" t="s">
        <v>19</v>
      </c>
      <c r="I711" s="215"/>
      <c r="J711" s="212"/>
      <c r="K711" s="212"/>
      <c r="L711" s="216"/>
      <c r="M711" s="217"/>
      <c r="N711" s="218"/>
      <c r="O711" s="218"/>
      <c r="P711" s="218"/>
      <c r="Q711" s="218"/>
      <c r="R711" s="218"/>
      <c r="S711" s="218"/>
      <c r="T711" s="219"/>
      <c r="AT711" s="220" t="s">
        <v>130</v>
      </c>
      <c r="AU711" s="220" t="s">
        <v>81</v>
      </c>
      <c r="AV711" s="15" t="s">
        <v>79</v>
      </c>
      <c r="AW711" s="15" t="s">
        <v>132</v>
      </c>
      <c r="AX711" s="15" t="s">
        <v>71</v>
      </c>
      <c r="AY711" s="220" t="s">
        <v>120</v>
      </c>
    </row>
    <row r="712" spans="1:65" s="13" customFormat="1" ht="10">
      <c r="B712" s="188"/>
      <c r="C712" s="189"/>
      <c r="D712" s="190" t="s">
        <v>130</v>
      </c>
      <c r="E712" s="191" t="s">
        <v>19</v>
      </c>
      <c r="F712" s="192" t="s">
        <v>1258</v>
      </c>
      <c r="G712" s="189"/>
      <c r="H712" s="193">
        <v>8.9</v>
      </c>
      <c r="I712" s="194"/>
      <c r="J712" s="189"/>
      <c r="K712" s="189"/>
      <c r="L712" s="195"/>
      <c r="M712" s="196"/>
      <c r="N712" s="197"/>
      <c r="O712" s="197"/>
      <c r="P712" s="197"/>
      <c r="Q712" s="197"/>
      <c r="R712" s="197"/>
      <c r="S712" s="197"/>
      <c r="T712" s="198"/>
      <c r="AT712" s="199" t="s">
        <v>130</v>
      </c>
      <c r="AU712" s="199" t="s">
        <v>81</v>
      </c>
      <c r="AV712" s="13" t="s">
        <v>81</v>
      </c>
      <c r="AW712" s="13" t="s">
        <v>132</v>
      </c>
      <c r="AX712" s="13" t="s">
        <v>71</v>
      </c>
      <c r="AY712" s="199" t="s">
        <v>120</v>
      </c>
    </row>
    <row r="713" spans="1:65" s="13" customFormat="1" ht="10">
      <c r="B713" s="188"/>
      <c r="C713" s="189"/>
      <c r="D713" s="190" t="s">
        <v>130</v>
      </c>
      <c r="E713" s="191" t="s">
        <v>19</v>
      </c>
      <c r="F713" s="192" t="s">
        <v>1259</v>
      </c>
      <c r="G713" s="189"/>
      <c r="H713" s="193">
        <v>72</v>
      </c>
      <c r="I713" s="194"/>
      <c r="J713" s="189"/>
      <c r="K713" s="189"/>
      <c r="L713" s="195"/>
      <c r="M713" s="196"/>
      <c r="N713" s="197"/>
      <c r="O713" s="197"/>
      <c r="P713" s="197"/>
      <c r="Q713" s="197"/>
      <c r="R713" s="197"/>
      <c r="S713" s="197"/>
      <c r="T713" s="198"/>
      <c r="AT713" s="199" t="s">
        <v>130</v>
      </c>
      <c r="AU713" s="199" t="s">
        <v>81</v>
      </c>
      <c r="AV713" s="13" t="s">
        <v>81</v>
      </c>
      <c r="AW713" s="13" t="s">
        <v>132</v>
      </c>
      <c r="AX713" s="13" t="s">
        <v>71</v>
      </c>
      <c r="AY713" s="199" t="s">
        <v>120</v>
      </c>
    </row>
    <row r="714" spans="1:65" s="13" customFormat="1" ht="10">
      <c r="B714" s="188"/>
      <c r="C714" s="189"/>
      <c r="D714" s="190" t="s">
        <v>130</v>
      </c>
      <c r="E714" s="191" t="s">
        <v>19</v>
      </c>
      <c r="F714" s="192" t="s">
        <v>1260</v>
      </c>
      <c r="G714" s="189"/>
      <c r="H714" s="193">
        <v>54</v>
      </c>
      <c r="I714" s="194"/>
      <c r="J714" s="189"/>
      <c r="K714" s="189"/>
      <c r="L714" s="195"/>
      <c r="M714" s="196"/>
      <c r="N714" s="197"/>
      <c r="O714" s="197"/>
      <c r="P714" s="197"/>
      <c r="Q714" s="197"/>
      <c r="R714" s="197"/>
      <c r="S714" s="197"/>
      <c r="T714" s="198"/>
      <c r="AT714" s="199" t="s">
        <v>130</v>
      </c>
      <c r="AU714" s="199" t="s">
        <v>81</v>
      </c>
      <c r="AV714" s="13" t="s">
        <v>81</v>
      </c>
      <c r="AW714" s="13" t="s">
        <v>132</v>
      </c>
      <c r="AX714" s="13" t="s">
        <v>71</v>
      </c>
      <c r="AY714" s="199" t="s">
        <v>120</v>
      </c>
    </row>
    <row r="715" spans="1:65" s="14" customFormat="1" ht="10">
      <c r="B715" s="200"/>
      <c r="C715" s="201"/>
      <c r="D715" s="190" t="s">
        <v>130</v>
      </c>
      <c r="E715" s="202" t="s">
        <v>19</v>
      </c>
      <c r="F715" s="203" t="s">
        <v>133</v>
      </c>
      <c r="G715" s="201"/>
      <c r="H715" s="204">
        <v>167.8</v>
      </c>
      <c r="I715" s="205"/>
      <c r="J715" s="201"/>
      <c r="K715" s="201"/>
      <c r="L715" s="206"/>
      <c r="M715" s="207"/>
      <c r="N715" s="208"/>
      <c r="O715" s="208"/>
      <c r="P715" s="208"/>
      <c r="Q715" s="208"/>
      <c r="R715" s="208"/>
      <c r="S715" s="208"/>
      <c r="T715" s="209"/>
      <c r="AT715" s="210" t="s">
        <v>130</v>
      </c>
      <c r="AU715" s="210" t="s">
        <v>81</v>
      </c>
      <c r="AV715" s="14" t="s">
        <v>128</v>
      </c>
      <c r="AW715" s="14" t="s">
        <v>132</v>
      </c>
      <c r="AX715" s="14" t="s">
        <v>79</v>
      </c>
      <c r="AY715" s="210" t="s">
        <v>120</v>
      </c>
    </row>
    <row r="716" spans="1:65" s="2" customFormat="1" ht="16.5" customHeight="1">
      <c r="A716" s="36"/>
      <c r="B716" s="37"/>
      <c r="C716" s="232" t="s">
        <v>1261</v>
      </c>
      <c r="D716" s="232" t="s">
        <v>186</v>
      </c>
      <c r="E716" s="233" t="s">
        <v>1262</v>
      </c>
      <c r="F716" s="234" t="s">
        <v>1263</v>
      </c>
      <c r="G716" s="235" t="s">
        <v>204</v>
      </c>
      <c r="H716" s="236">
        <v>574</v>
      </c>
      <c r="I716" s="237"/>
      <c r="J716" s="238">
        <f>ROUND(I716*H716,2)</f>
        <v>0</v>
      </c>
      <c r="K716" s="234" t="s">
        <v>19</v>
      </c>
      <c r="L716" s="239"/>
      <c r="M716" s="240" t="s">
        <v>19</v>
      </c>
      <c r="N716" s="241" t="s">
        <v>42</v>
      </c>
      <c r="O716" s="66"/>
      <c r="P716" s="184">
        <f>O716*H716</f>
        <v>0</v>
      </c>
      <c r="Q716" s="184">
        <v>5.0000000000000002E-5</v>
      </c>
      <c r="R716" s="184">
        <f>Q716*H716</f>
        <v>2.87E-2</v>
      </c>
      <c r="S716" s="184">
        <v>0</v>
      </c>
      <c r="T716" s="185">
        <f>S716*H716</f>
        <v>0</v>
      </c>
      <c r="U716" s="36"/>
      <c r="V716" s="36"/>
      <c r="W716" s="36"/>
      <c r="X716" s="36"/>
      <c r="Y716" s="36"/>
      <c r="Z716" s="36"/>
      <c r="AA716" s="36"/>
      <c r="AB716" s="36"/>
      <c r="AC716" s="36"/>
      <c r="AD716" s="36"/>
      <c r="AE716" s="36"/>
      <c r="AR716" s="186" t="s">
        <v>337</v>
      </c>
      <c r="AT716" s="186" t="s">
        <v>186</v>
      </c>
      <c r="AU716" s="186" t="s">
        <v>81</v>
      </c>
      <c r="AY716" s="19" t="s">
        <v>120</v>
      </c>
      <c r="BE716" s="187">
        <f>IF(N716="základní",J716,0)</f>
        <v>0</v>
      </c>
      <c r="BF716" s="187">
        <f>IF(N716="snížená",J716,0)</f>
        <v>0</v>
      </c>
      <c r="BG716" s="187">
        <f>IF(N716="zákl. přenesená",J716,0)</f>
        <v>0</v>
      </c>
      <c r="BH716" s="187">
        <f>IF(N716="sníž. přenesená",J716,0)</f>
        <v>0</v>
      </c>
      <c r="BI716" s="187">
        <f>IF(N716="nulová",J716,0)</f>
        <v>0</v>
      </c>
      <c r="BJ716" s="19" t="s">
        <v>79</v>
      </c>
      <c r="BK716" s="187">
        <f>ROUND(I716*H716,2)</f>
        <v>0</v>
      </c>
      <c r="BL716" s="19" t="s">
        <v>252</v>
      </c>
      <c r="BM716" s="186" t="s">
        <v>1264</v>
      </c>
    </row>
    <row r="717" spans="1:65" s="15" customFormat="1" ht="10">
      <c r="B717" s="211"/>
      <c r="C717" s="212"/>
      <c r="D717" s="190" t="s">
        <v>130</v>
      </c>
      <c r="E717" s="213" t="s">
        <v>19</v>
      </c>
      <c r="F717" s="214" t="s">
        <v>1265</v>
      </c>
      <c r="G717" s="212"/>
      <c r="H717" s="213" t="s">
        <v>19</v>
      </c>
      <c r="I717" s="215"/>
      <c r="J717" s="212"/>
      <c r="K717" s="212"/>
      <c r="L717" s="216"/>
      <c r="M717" s="217"/>
      <c r="N717" s="218"/>
      <c r="O717" s="218"/>
      <c r="P717" s="218"/>
      <c r="Q717" s="218"/>
      <c r="R717" s="218"/>
      <c r="S717" s="218"/>
      <c r="T717" s="219"/>
      <c r="AT717" s="220" t="s">
        <v>130</v>
      </c>
      <c r="AU717" s="220" t="s">
        <v>81</v>
      </c>
      <c r="AV717" s="15" t="s">
        <v>79</v>
      </c>
      <c r="AW717" s="15" t="s">
        <v>132</v>
      </c>
      <c r="AX717" s="15" t="s">
        <v>71</v>
      </c>
      <c r="AY717" s="220" t="s">
        <v>120</v>
      </c>
    </row>
    <row r="718" spans="1:65" s="13" customFormat="1" ht="10">
      <c r="B718" s="188"/>
      <c r="C718" s="189"/>
      <c r="D718" s="190" t="s">
        <v>130</v>
      </c>
      <c r="E718" s="191" t="s">
        <v>19</v>
      </c>
      <c r="F718" s="192" t="s">
        <v>1266</v>
      </c>
      <c r="G718" s="189"/>
      <c r="H718" s="193">
        <v>84</v>
      </c>
      <c r="I718" s="194"/>
      <c r="J718" s="189"/>
      <c r="K718" s="189"/>
      <c r="L718" s="195"/>
      <c r="M718" s="196"/>
      <c r="N718" s="197"/>
      <c r="O718" s="197"/>
      <c r="P718" s="197"/>
      <c r="Q718" s="197"/>
      <c r="R718" s="197"/>
      <c r="S718" s="197"/>
      <c r="T718" s="198"/>
      <c r="AT718" s="199" t="s">
        <v>130</v>
      </c>
      <c r="AU718" s="199" t="s">
        <v>81</v>
      </c>
      <c r="AV718" s="13" t="s">
        <v>81</v>
      </c>
      <c r="AW718" s="13" t="s">
        <v>132</v>
      </c>
      <c r="AX718" s="13" t="s">
        <v>71</v>
      </c>
      <c r="AY718" s="199" t="s">
        <v>120</v>
      </c>
    </row>
    <row r="719" spans="1:65" s="13" customFormat="1" ht="10">
      <c r="B719" s="188"/>
      <c r="C719" s="189"/>
      <c r="D719" s="190" t="s">
        <v>130</v>
      </c>
      <c r="E719" s="191" t="s">
        <v>19</v>
      </c>
      <c r="F719" s="192" t="s">
        <v>1267</v>
      </c>
      <c r="G719" s="189"/>
      <c r="H719" s="193">
        <v>32</v>
      </c>
      <c r="I719" s="194"/>
      <c r="J719" s="189"/>
      <c r="K719" s="189"/>
      <c r="L719" s="195"/>
      <c r="M719" s="196"/>
      <c r="N719" s="197"/>
      <c r="O719" s="197"/>
      <c r="P719" s="197"/>
      <c r="Q719" s="197"/>
      <c r="R719" s="197"/>
      <c r="S719" s="197"/>
      <c r="T719" s="198"/>
      <c r="AT719" s="199" t="s">
        <v>130</v>
      </c>
      <c r="AU719" s="199" t="s">
        <v>81</v>
      </c>
      <c r="AV719" s="13" t="s">
        <v>81</v>
      </c>
      <c r="AW719" s="13" t="s">
        <v>132</v>
      </c>
      <c r="AX719" s="13" t="s">
        <v>71</v>
      </c>
      <c r="AY719" s="199" t="s">
        <v>120</v>
      </c>
    </row>
    <row r="720" spans="1:65" s="13" customFormat="1" ht="10">
      <c r="B720" s="188"/>
      <c r="C720" s="189"/>
      <c r="D720" s="190" t="s">
        <v>130</v>
      </c>
      <c r="E720" s="191" t="s">
        <v>19</v>
      </c>
      <c r="F720" s="192" t="s">
        <v>1268</v>
      </c>
      <c r="G720" s="189"/>
      <c r="H720" s="193">
        <v>32</v>
      </c>
      <c r="I720" s="194"/>
      <c r="J720" s="189"/>
      <c r="K720" s="189"/>
      <c r="L720" s="195"/>
      <c r="M720" s="196"/>
      <c r="N720" s="197"/>
      <c r="O720" s="197"/>
      <c r="P720" s="197"/>
      <c r="Q720" s="197"/>
      <c r="R720" s="197"/>
      <c r="S720" s="197"/>
      <c r="T720" s="198"/>
      <c r="AT720" s="199" t="s">
        <v>130</v>
      </c>
      <c r="AU720" s="199" t="s">
        <v>81</v>
      </c>
      <c r="AV720" s="13" t="s">
        <v>81</v>
      </c>
      <c r="AW720" s="13" t="s">
        <v>132</v>
      </c>
      <c r="AX720" s="13" t="s">
        <v>71</v>
      </c>
      <c r="AY720" s="199" t="s">
        <v>120</v>
      </c>
    </row>
    <row r="721" spans="1:65" s="13" customFormat="1" ht="10">
      <c r="B721" s="188"/>
      <c r="C721" s="189"/>
      <c r="D721" s="190" t="s">
        <v>130</v>
      </c>
      <c r="E721" s="191" t="s">
        <v>19</v>
      </c>
      <c r="F721" s="192" t="s">
        <v>1269</v>
      </c>
      <c r="G721" s="189"/>
      <c r="H721" s="193">
        <v>244</v>
      </c>
      <c r="I721" s="194"/>
      <c r="J721" s="189"/>
      <c r="K721" s="189"/>
      <c r="L721" s="195"/>
      <c r="M721" s="196"/>
      <c r="N721" s="197"/>
      <c r="O721" s="197"/>
      <c r="P721" s="197"/>
      <c r="Q721" s="197"/>
      <c r="R721" s="197"/>
      <c r="S721" s="197"/>
      <c r="T721" s="198"/>
      <c r="AT721" s="199" t="s">
        <v>130</v>
      </c>
      <c r="AU721" s="199" t="s">
        <v>81</v>
      </c>
      <c r="AV721" s="13" t="s">
        <v>81</v>
      </c>
      <c r="AW721" s="13" t="s">
        <v>132</v>
      </c>
      <c r="AX721" s="13" t="s">
        <v>71</v>
      </c>
      <c r="AY721" s="199" t="s">
        <v>120</v>
      </c>
    </row>
    <row r="722" spans="1:65" s="13" customFormat="1" ht="10">
      <c r="B722" s="188"/>
      <c r="C722" s="189"/>
      <c r="D722" s="190" t="s">
        <v>130</v>
      </c>
      <c r="E722" s="191" t="s">
        <v>19</v>
      </c>
      <c r="F722" s="192" t="s">
        <v>1270</v>
      </c>
      <c r="G722" s="189"/>
      <c r="H722" s="193">
        <v>182</v>
      </c>
      <c r="I722" s="194"/>
      <c r="J722" s="189"/>
      <c r="K722" s="189"/>
      <c r="L722" s="195"/>
      <c r="M722" s="196"/>
      <c r="N722" s="197"/>
      <c r="O722" s="197"/>
      <c r="P722" s="197"/>
      <c r="Q722" s="197"/>
      <c r="R722" s="197"/>
      <c r="S722" s="197"/>
      <c r="T722" s="198"/>
      <c r="AT722" s="199" t="s">
        <v>130</v>
      </c>
      <c r="AU722" s="199" t="s">
        <v>81</v>
      </c>
      <c r="AV722" s="13" t="s">
        <v>81</v>
      </c>
      <c r="AW722" s="13" t="s">
        <v>132</v>
      </c>
      <c r="AX722" s="13" t="s">
        <v>71</v>
      </c>
      <c r="AY722" s="199" t="s">
        <v>120</v>
      </c>
    </row>
    <row r="723" spans="1:65" s="14" customFormat="1" ht="10">
      <c r="B723" s="200"/>
      <c r="C723" s="201"/>
      <c r="D723" s="190" t="s">
        <v>130</v>
      </c>
      <c r="E723" s="202" t="s">
        <v>19</v>
      </c>
      <c r="F723" s="203" t="s">
        <v>133</v>
      </c>
      <c r="G723" s="201"/>
      <c r="H723" s="204">
        <v>574</v>
      </c>
      <c r="I723" s="205"/>
      <c r="J723" s="201"/>
      <c r="K723" s="201"/>
      <c r="L723" s="206"/>
      <c r="M723" s="207"/>
      <c r="N723" s="208"/>
      <c r="O723" s="208"/>
      <c r="P723" s="208"/>
      <c r="Q723" s="208"/>
      <c r="R723" s="208"/>
      <c r="S723" s="208"/>
      <c r="T723" s="209"/>
      <c r="AT723" s="210" t="s">
        <v>130</v>
      </c>
      <c r="AU723" s="210" t="s">
        <v>81</v>
      </c>
      <c r="AV723" s="14" t="s">
        <v>128</v>
      </c>
      <c r="AW723" s="14" t="s">
        <v>132</v>
      </c>
      <c r="AX723" s="14" t="s">
        <v>79</v>
      </c>
      <c r="AY723" s="210" t="s">
        <v>120</v>
      </c>
    </row>
    <row r="724" spans="1:65" s="2" customFormat="1" ht="16.5" customHeight="1">
      <c r="A724" s="36"/>
      <c r="B724" s="37"/>
      <c r="C724" s="232" t="s">
        <v>1271</v>
      </c>
      <c r="D724" s="232" t="s">
        <v>186</v>
      </c>
      <c r="E724" s="233" t="s">
        <v>1272</v>
      </c>
      <c r="F724" s="234" t="s">
        <v>1273</v>
      </c>
      <c r="G724" s="235" t="s">
        <v>301</v>
      </c>
      <c r="H724" s="236">
        <v>176.19</v>
      </c>
      <c r="I724" s="237"/>
      <c r="J724" s="238">
        <f>ROUND(I724*H724,2)</f>
        <v>0</v>
      </c>
      <c r="K724" s="234" t="s">
        <v>19</v>
      </c>
      <c r="L724" s="239"/>
      <c r="M724" s="240" t="s">
        <v>19</v>
      </c>
      <c r="N724" s="241" t="s">
        <v>42</v>
      </c>
      <c r="O724" s="66"/>
      <c r="P724" s="184">
        <f>O724*H724</f>
        <v>0</v>
      </c>
      <c r="Q724" s="184">
        <v>1.2600000000000001E-3</v>
      </c>
      <c r="R724" s="184">
        <f>Q724*H724</f>
        <v>0.22199940000000001</v>
      </c>
      <c r="S724" s="184">
        <v>0</v>
      </c>
      <c r="T724" s="185">
        <f>S724*H724</f>
        <v>0</v>
      </c>
      <c r="U724" s="36"/>
      <c r="V724" s="36"/>
      <c r="W724" s="36"/>
      <c r="X724" s="36"/>
      <c r="Y724" s="36"/>
      <c r="Z724" s="36"/>
      <c r="AA724" s="36"/>
      <c r="AB724" s="36"/>
      <c r="AC724" s="36"/>
      <c r="AD724" s="36"/>
      <c r="AE724" s="36"/>
      <c r="AR724" s="186" t="s">
        <v>337</v>
      </c>
      <c r="AT724" s="186" t="s">
        <v>186</v>
      </c>
      <c r="AU724" s="186" t="s">
        <v>81</v>
      </c>
      <c r="AY724" s="19" t="s">
        <v>120</v>
      </c>
      <c r="BE724" s="187">
        <f>IF(N724="základní",J724,0)</f>
        <v>0</v>
      </c>
      <c r="BF724" s="187">
        <f>IF(N724="snížená",J724,0)</f>
        <v>0</v>
      </c>
      <c r="BG724" s="187">
        <f>IF(N724="zákl. přenesená",J724,0)</f>
        <v>0</v>
      </c>
      <c r="BH724" s="187">
        <f>IF(N724="sníž. přenesená",J724,0)</f>
        <v>0</v>
      </c>
      <c r="BI724" s="187">
        <f>IF(N724="nulová",J724,0)</f>
        <v>0</v>
      </c>
      <c r="BJ724" s="19" t="s">
        <v>79</v>
      </c>
      <c r="BK724" s="187">
        <f>ROUND(I724*H724,2)</f>
        <v>0</v>
      </c>
      <c r="BL724" s="19" t="s">
        <v>252</v>
      </c>
      <c r="BM724" s="186" t="s">
        <v>1274</v>
      </c>
    </row>
    <row r="725" spans="1:65" s="15" customFormat="1" ht="10">
      <c r="B725" s="211"/>
      <c r="C725" s="212"/>
      <c r="D725" s="190" t="s">
        <v>130</v>
      </c>
      <c r="E725" s="213" t="s">
        <v>19</v>
      </c>
      <c r="F725" s="214" t="s">
        <v>1275</v>
      </c>
      <c r="G725" s="212"/>
      <c r="H725" s="213" t="s">
        <v>19</v>
      </c>
      <c r="I725" s="215"/>
      <c r="J725" s="212"/>
      <c r="K725" s="212"/>
      <c r="L725" s="216"/>
      <c r="M725" s="217"/>
      <c r="N725" s="218"/>
      <c r="O725" s="218"/>
      <c r="P725" s="218"/>
      <c r="Q725" s="218"/>
      <c r="R725" s="218"/>
      <c r="S725" s="218"/>
      <c r="T725" s="219"/>
      <c r="AT725" s="220" t="s">
        <v>130</v>
      </c>
      <c r="AU725" s="220" t="s">
        <v>81</v>
      </c>
      <c r="AV725" s="15" t="s">
        <v>79</v>
      </c>
      <c r="AW725" s="15" t="s">
        <v>132</v>
      </c>
      <c r="AX725" s="15" t="s">
        <v>71</v>
      </c>
      <c r="AY725" s="220" t="s">
        <v>120</v>
      </c>
    </row>
    <row r="726" spans="1:65" s="15" customFormat="1" ht="10">
      <c r="B726" s="211"/>
      <c r="C726" s="212"/>
      <c r="D726" s="190" t="s">
        <v>130</v>
      </c>
      <c r="E726" s="213" t="s">
        <v>19</v>
      </c>
      <c r="F726" s="214" t="s">
        <v>1158</v>
      </c>
      <c r="G726" s="212"/>
      <c r="H726" s="213" t="s">
        <v>19</v>
      </c>
      <c r="I726" s="215"/>
      <c r="J726" s="212"/>
      <c r="K726" s="212"/>
      <c r="L726" s="216"/>
      <c r="M726" s="217"/>
      <c r="N726" s="218"/>
      <c r="O726" s="218"/>
      <c r="P726" s="218"/>
      <c r="Q726" s="218"/>
      <c r="R726" s="218"/>
      <c r="S726" s="218"/>
      <c r="T726" s="219"/>
      <c r="AT726" s="220" t="s">
        <v>130</v>
      </c>
      <c r="AU726" s="220" t="s">
        <v>81</v>
      </c>
      <c r="AV726" s="15" t="s">
        <v>79</v>
      </c>
      <c r="AW726" s="15" t="s">
        <v>132</v>
      </c>
      <c r="AX726" s="15" t="s">
        <v>71</v>
      </c>
      <c r="AY726" s="220" t="s">
        <v>120</v>
      </c>
    </row>
    <row r="727" spans="1:65" s="13" customFormat="1" ht="10">
      <c r="B727" s="188"/>
      <c r="C727" s="189"/>
      <c r="D727" s="190" t="s">
        <v>130</v>
      </c>
      <c r="E727" s="191" t="s">
        <v>19</v>
      </c>
      <c r="F727" s="192" t="s">
        <v>1255</v>
      </c>
      <c r="G727" s="189"/>
      <c r="H727" s="193">
        <v>6</v>
      </c>
      <c r="I727" s="194"/>
      <c r="J727" s="189"/>
      <c r="K727" s="189"/>
      <c r="L727" s="195"/>
      <c r="M727" s="196"/>
      <c r="N727" s="197"/>
      <c r="O727" s="197"/>
      <c r="P727" s="197"/>
      <c r="Q727" s="197"/>
      <c r="R727" s="197"/>
      <c r="S727" s="197"/>
      <c r="T727" s="198"/>
      <c r="AT727" s="199" t="s">
        <v>130</v>
      </c>
      <c r="AU727" s="199" t="s">
        <v>81</v>
      </c>
      <c r="AV727" s="13" t="s">
        <v>81</v>
      </c>
      <c r="AW727" s="13" t="s">
        <v>132</v>
      </c>
      <c r="AX727" s="13" t="s">
        <v>71</v>
      </c>
      <c r="AY727" s="199" t="s">
        <v>120</v>
      </c>
    </row>
    <row r="728" spans="1:65" s="13" customFormat="1" ht="10">
      <c r="B728" s="188"/>
      <c r="C728" s="189"/>
      <c r="D728" s="190" t="s">
        <v>130</v>
      </c>
      <c r="E728" s="191" t="s">
        <v>19</v>
      </c>
      <c r="F728" s="192" t="s">
        <v>1256</v>
      </c>
      <c r="G728" s="189"/>
      <c r="H728" s="193">
        <v>6</v>
      </c>
      <c r="I728" s="194"/>
      <c r="J728" s="189"/>
      <c r="K728" s="189"/>
      <c r="L728" s="195"/>
      <c r="M728" s="196"/>
      <c r="N728" s="197"/>
      <c r="O728" s="197"/>
      <c r="P728" s="197"/>
      <c r="Q728" s="197"/>
      <c r="R728" s="197"/>
      <c r="S728" s="197"/>
      <c r="T728" s="198"/>
      <c r="AT728" s="199" t="s">
        <v>130</v>
      </c>
      <c r="AU728" s="199" t="s">
        <v>81</v>
      </c>
      <c r="AV728" s="13" t="s">
        <v>81</v>
      </c>
      <c r="AW728" s="13" t="s">
        <v>132</v>
      </c>
      <c r="AX728" s="13" t="s">
        <v>71</v>
      </c>
      <c r="AY728" s="199" t="s">
        <v>120</v>
      </c>
    </row>
    <row r="729" spans="1:65" s="13" customFormat="1" ht="10">
      <c r="B729" s="188"/>
      <c r="C729" s="189"/>
      <c r="D729" s="190" t="s">
        <v>130</v>
      </c>
      <c r="E729" s="191" t="s">
        <v>19</v>
      </c>
      <c r="F729" s="192" t="s">
        <v>1257</v>
      </c>
      <c r="G729" s="189"/>
      <c r="H729" s="193">
        <v>12</v>
      </c>
      <c r="I729" s="194"/>
      <c r="J729" s="189"/>
      <c r="K729" s="189"/>
      <c r="L729" s="195"/>
      <c r="M729" s="196"/>
      <c r="N729" s="197"/>
      <c r="O729" s="197"/>
      <c r="P729" s="197"/>
      <c r="Q729" s="197"/>
      <c r="R729" s="197"/>
      <c r="S729" s="197"/>
      <c r="T729" s="198"/>
      <c r="AT729" s="199" t="s">
        <v>130</v>
      </c>
      <c r="AU729" s="199" t="s">
        <v>81</v>
      </c>
      <c r="AV729" s="13" t="s">
        <v>81</v>
      </c>
      <c r="AW729" s="13" t="s">
        <v>132</v>
      </c>
      <c r="AX729" s="13" t="s">
        <v>71</v>
      </c>
      <c r="AY729" s="199" t="s">
        <v>120</v>
      </c>
    </row>
    <row r="730" spans="1:65" s="15" customFormat="1" ht="10">
      <c r="B730" s="211"/>
      <c r="C730" s="212"/>
      <c r="D730" s="190" t="s">
        <v>130</v>
      </c>
      <c r="E730" s="213" t="s">
        <v>19</v>
      </c>
      <c r="F730" s="214" t="s">
        <v>804</v>
      </c>
      <c r="G730" s="212"/>
      <c r="H730" s="213" t="s">
        <v>19</v>
      </c>
      <c r="I730" s="215"/>
      <c r="J730" s="212"/>
      <c r="K730" s="212"/>
      <c r="L730" s="216"/>
      <c r="M730" s="217"/>
      <c r="N730" s="218"/>
      <c r="O730" s="218"/>
      <c r="P730" s="218"/>
      <c r="Q730" s="218"/>
      <c r="R730" s="218"/>
      <c r="S730" s="218"/>
      <c r="T730" s="219"/>
      <c r="AT730" s="220" t="s">
        <v>130</v>
      </c>
      <c r="AU730" s="220" t="s">
        <v>81</v>
      </c>
      <c r="AV730" s="15" t="s">
        <v>79</v>
      </c>
      <c r="AW730" s="15" t="s">
        <v>132</v>
      </c>
      <c r="AX730" s="15" t="s">
        <v>71</v>
      </c>
      <c r="AY730" s="220" t="s">
        <v>120</v>
      </c>
    </row>
    <row r="731" spans="1:65" s="13" customFormat="1" ht="10">
      <c r="B731" s="188"/>
      <c r="C731" s="189"/>
      <c r="D731" s="190" t="s">
        <v>130</v>
      </c>
      <c r="E731" s="191" t="s">
        <v>19</v>
      </c>
      <c r="F731" s="192" t="s">
        <v>1258</v>
      </c>
      <c r="G731" s="189"/>
      <c r="H731" s="193">
        <v>8.9</v>
      </c>
      <c r="I731" s="194"/>
      <c r="J731" s="189"/>
      <c r="K731" s="189"/>
      <c r="L731" s="195"/>
      <c r="M731" s="196"/>
      <c r="N731" s="197"/>
      <c r="O731" s="197"/>
      <c r="P731" s="197"/>
      <c r="Q731" s="197"/>
      <c r="R731" s="197"/>
      <c r="S731" s="197"/>
      <c r="T731" s="198"/>
      <c r="AT731" s="199" t="s">
        <v>130</v>
      </c>
      <c r="AU731" s="199" t="s">
        <v>81</v>
      </c>
      <c r="AV731" s="13" t="s">
        <v>81</v>
      </c>
      <c r="AW731" s="13" t="s">
        <v>132</v>
      </c>
      <c r="AX731" s="13" t="s">
        <v>71</v>
      </c>
      <c r="AY731" s="199" t="s">
        <v>120</v>
      </c>
    </row>
    <row r="732" spans="1:65" s="15" customFormat="1" ht="10">
      <c r="B732" s="211"/>
      <c r="C732" s="212"/>
      <c r="D732" s="190" t="s">
        <v>130</v>
      </c>
      <c r="E732" s="213" t="s">
        <v>19</v>
      </c>
      <c r="F732" s="214" t="s">
        <v>806</v>
      </c>
      <c r="G732" s="212"/>
      <c r="H732" s="213" t="s">
        <v>19</v>
      </c>
      <c r="I732" s="215"/>
      <c r="J732" s="212"/>
      <c r="K732" s="212"/>
      <c r="L732" s="216"/>
      <c r="M732" s="217"/>
      <c r="N732" s="218"/>
      <c r="O732" s="218"/>
      <c r="P732" s="218"/>
      <c r="Q732" s="218"/>
      <c r="R732" s="218"/>
      <c r="S732" s="218"/>
      <c r="T732" s="219"/>
      <c r="AT732" s="220" t="s">
        <v>130</v>
      </c>
      <c r="AU732" s="220" t="s">
        <v>81</v>
      </c>
      <c r="AV732" s="15" t="s">
        <v>79</v>
      </c>
      <c r="AW732" s="15" t="s">
        <v>132</v>
      </c>
      <c r="AX732" s="15" t="s">
        <v>71</v>
      </c>
      <c r="AY732" s="220" t="s">
        <v>120</v>
      </c>
    </row>
    <row r="733" spans="1:65" s="13" customFormat="1" ht="10">
      <c r="B733" s="188"/>
      <c r="C733" s="189"/>
      <c r="D733" s="190" t="s">
        <v>130</v>
      </c>
      <c r="E733" s="191" t="s">
        <v>19</v>
      </c>
      <c r="F733" s="192" t="s">
        <v>1258</v>
      </c>
      <c r="G733" s="189"/>
      <c r="H733" s="193">
        <v>8.9</v>
      </c>
      <c r="I733" s="194"/>
      <c r="J733" s="189"/>
      <c r="K733" s="189"/>
      <c r="L733" s="195"/>
      <c r="M733" s="196"/>
      <c r="N733" s="197"/>
      <c r="O733" s="197"/>
      <c r="P733" s="197"/>
      <c r="Q733" s="197"/>
      <c r="R733" s="197"/>
      <c r="S733" s="197"/>
      <c r="T733" s="198"/>
      <c r="AT733" s="199" t="s">
        <v>130</v>
      </c>
      <c r="AU733" s="199" t="s">
        <v>81</v>
      </c>
      <c r="AV733" s="13" t="s">
        <v>81</v>
      </c>
      <c r="AW733" s="13" t="s">
        <v>132</v>
      </c>
      <c r="AX733" s="13" t="s">
        <v>71</v>
      </c>
      <c r="AY733" s="199" t="s">
        <v>120</v>
      </c>
    </row>
    <row r="734" spans="1:65" s="13" customFormat="1" ht="10">
      <c r="B734" s="188"/>
      <c r="C734" s="189"/>
      <c r="D734" s="190" t="s">
        <v>130</v>
      </c>
      <c r="E734" s="191" t="s">
        <v>19</v>
      </c>
      <c r="F734" s="192" t="s">
        <v>1259</v>
      </c>
      <c r="G734" s="189"/>
      <c r="H734" s="193">
        <v>72</v>
      </c>
      <c r="I734" s="194"/>
      <c r="J734" s="189"/>
      <c r="K734" s="189"/>
      <c r="L734" s="195"/>
      <c r="M734" s="196"/>
      <c r="N734" s="197"/>
      <c r="O734" s="197"/>
      <c r="P734" s="197"/>
      <c r="Q734" s="197"/>
      <c r="R734" s="197"/>
      <c r="S734" s="197"/>
      <c r="T734" s="198"/>
      <c r="AT734" s="199" t="s">
        <v>130</v>
      </c>
      <c r="AU734" s="199" t="s">
        <v>81</v>
      </c>
      <c r="AV734" s="13" t="s">
        <v>81</v>
      </c>
      <c r="AW734" s="13" t="s">
        <v>132</v>
      </c>
      <c r="AX734" s="13" t="s">
        <v>71</v>
      </c>
      <c r="AY734" s="199" t="s">
        <v>120</v>
      </c>
    </row>
    <row r="735" spans="1:65" s="13" customFormat="1" ht="10">
      <c r="B735" s="188"/>
      <c r="C735" s="189"/>
      <c r="D735" s="190" t="s">
        <v>130</v>
      </c>
      <c r="E735" s="191" t="s">
        <v>19</v>
      </c>
      <c r="F735" s="192" t="s">
        <v>1260</v>
      </c>
      <c r="G735" s="189"/>
      <c r="H735" s="193">
        <v>54</v>
      </c>
      <c r="I735" s="194"/>
      <c r="J735" s="189"/>
      <c r="K735" s="189"/>
      <c r="L735" s="195"/>
      <c r="M735" s="196"/>
      <c r="N735" s="197"/>
      <c r="O735" s="197"/>
      <c r="P735" s="197"/>
      <c r="Q735" s="197"/>
      <c r="R735" s="197"/>
      <c r="S735" s="197"/>
      <c r="T735" s="198"/>
      <c r="AT735" s="199" t="s">
        <v>130</v>
      </c>
      <c r="AU735" s="199" t="s">
        <v>81</v>
      </c>
      <c r="AV735" s="13" t="s">
        <v>81</v>
      </c>
      <c r="AW735" s="13" t="s">
        <v>132</v>
      </c>
      <c r="AX735" s="13" t="s">
        <v>71</v>
      </c>
      <c r="AY735" s="199" t="s">
        <v>120</v>
      </c>
    </row>
    <row r="736" spans="1:65" s="16" customFormat="1" ht="10">
      <c r="B736" s="221"/>
      <c r="C736" s="222"/>
      <c r="D736" s="190" t="s">
        <v>130</v>
      </c>
      <c r="E736" s="223" t="s">
        <v>19</v>
      </c>
      <c r="F736" s="224" t="s">
        <v>165</v>
      </c>
      <c r="G736" s="222"/>
      <c r="H736" s="225">
        <v>167.8</v>
      </c>
      <c r="I736" s="226"/>
      <c r="J736" s="222"/>
      <c r="K736" s="222"/>
      <c r="L736" s="227"/>
      <c r="M736" s="228"/>
      <c r="N736" s="229"/>
      <c r="O736" s="229"/>
      <c r="P736" s="229"/>
      <c r="Q736" s="229"/>
      <c r="R736" s="229"/>
      <c r="S736" s="229"/>
      <c r="T736" s="230"/>
      <c r="AT736" s="231" t="s">
        <v>130</v>
      </c>
      <c r="AU736" s="231" t="s">
        <v>81</v>
      </c>
      <c r="AV736" s="16" t="s">
        <v>151</v>
      </c>
      <c r="AW736" s="16" t="s">
        <v>132</v>
      </c>
      <c r="AX736" s="16" t="s">
        <v>71</v>
      </c>
      <c r="AY736" s="231" t="s">
        <v>120</v>
      </c>
    </row>
    <row r="737" spans="1:65" s="13" customFormat="1" ht="10">
      <c r="B737" s="188"/>
      <c r="C737" s="189"/>
      <c r="D737" s="190" t="s">
        <v>130</v>
      </c>
      <c r="E737" s="191" t="s">
        <v>19</v>
      </c>
      <c r="F737" s="192" t="s">
        <v>1276</v>
      </c>
      <c r="G737" s="189"/>
      <c r="H737" s="193">
        <v>176.19000000000003</v>
      </c>
      <c r="I737" s="194"/>
      <c r="J737" s="189"/>
      <c r="K737" s="189"/>
      <c r="L737" s="195"/>
      <c r="M737" s="196"/>
      <c r="N737" s="197"/>
      <c r="O737" s="197"/>
      <c r="P737" s="197"/>
      <c r="Q737" s="197"/>
      <c r="R737" s="197"/>
      <c r="S737" s="197"/>
      <c r="T737" s="198"/>
      <c r="AT737" s="199" t="s">
        <v>130</v>
      </c>
      <c r="AU737" s="199" t="s">
        <v>81</v>
      </c>
      <c r="AV737" s="13" t="s">
        <v>81</v>
      </c>
      <c r="AW737" s="13" t="s">
        <v>132</v>
      </c>
      <c r="AX737" s="13" t="s">
        <v>79</v>
      </c>
      <c r="AY737" s="199" t="s">
        <v>120</v>
      </c>
    </row>
    <row r="738" spans="1:65" s="2" customFormat="1" ht="16.5" customHeight="1">
      <c r="A738" s="36"/>
      <c r="B738" s="37"/>
      <c r="C738" s="175" t="s">
        <v>1277</v>
      </c>
      <c r="D738" s="175" t="s">
        <v>123</v>
      </c>
      <c r="E738" s="176" t="s">
        <v>1278</v>
      </c>
      <c r="F738" s="177" t="s">
        <v>1279</v>
      </c>
      <c r="G738" s="178" t="s">
        <v>404</v>
      </c>
      <c r="H738" s="179">
        <v>45.558999999999997</v>
      </c>
      <c r="I738" s="180"/>
      <c r="J738" s="181">
        <f>ROUND(I738*H738,2)</f>
        <v>0</v>
      </c>
      <c r="K738" s="177" t="s">
        <v>536</v>
      </c>
      <c r="L738" s="41"/>
      <c r="M738" s="182" t="s">
        <v>19</v>
      </c>
      <c r="N738" s="183" t="s">
        <v>42</v>
      </c>
      <c r="O738" s="66"/>
      <c r="P738" s="184">
        <f>O738*H738</f>
        <v>0</v>
      </c>
      <c r="Q738" s="184">
        <v>0</v>
      </c>
      <c r="R738" s="184">
        <f>Q738*H738</f>
        <v>0</v>
      </c>
      <c r="S738" s="184">
        <v>0</v>
      </c>
      <c r="T738" s="185">
        <f>S738*H738</f>
        <v>0</v>
      </c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R738" s="186" t="s">
        <v>252</v>
      </c>
      <c r="AT738" s="186" t="s">
        <v>123</v>
      </c>
      <c r="AU738" s="186" t="s">
        <v>81</v>
      </c>
      <c r="AY738" s="19" t="s">
        <v>120</v>
      </c>
      <c r="BE738" s="187">
        <f>IF(N738="základní",J738,0)</f>
        <v>0</v>
      </c>
      <c r="BF738" s="187">
        <f>IF(N738="snížená",J738,0)</f>
        <v>0</v>
      </c>
      <c r="BG738" s="187">
        <f>IF(N738="zákl. přenesená",J738,0)</f>
        <v>0</v>
      </c>
      <c r="BH738" s="187">
        <f>IF(N738="sníž. přenesená",J738,0)</f>
        <v>0</v>
      </c>
      <c r="BI738" s="187">
        <f>IF(N738="nulová",J738,0)</f>
        <v>0</v>
      </c>
      <c r="BJ738" s="19" t="s">
        <v>79</v>
      </c>
      <c r="BK738" s="187">
        <f>ROUND(I738*H738,2)</f>
        <v>0</v>
      </c>
      <c r="BL738" s="19" t="s">
        <v>252</v>
      </c>
      <c r="BM738" s="186" t="s">
        <v>1280</v>
      </c>
    </row>
    <row r="739" spans="1:65" s="2" customFormat="1" ht="10">
      <c r="A739" s="36"/>
      <c r="B739" s="37"/>
      <c r="C739" s="38"/>
      <c r="D739" s="245" t="s">
        <v>538</v>
      </c>
      <c r="E739" s="38"/>
      <c r="F739" s="246" t="s">
        <v>1281</v>
      </c>
      <c r="G739" s="38"/>
      <c r="H739" s="38"/>
      <c r="I739" s="247"/>
      <c r="J739" s="38"/>
      <c r="K739" s="38"/>
      <c r="L739" s="41"/>
      <c r="M739" s="248"/>
      <c r="N739" s="249"/>
      <c r="O739" s="66"/>
      <c r="P739" s="66"/>
      <c r="Q739" s="66"/>
      <c r="R739" s="66"/>
      <c r="S739" s="66"/>
      <c r="T739" s="67"/>
      <c r="U739" s="36"/>
      <c r="V739" s="36"/>
      <c r="W739" s="36"/>
      <c r="X739" s="36"/>
      <c r="Y739" s="36"/>
      <c r="Z739" s="36"/>
      <c r="AA739" s="36"/>
      <c r="AB739" s="36"/>
      <c r="AC739" s="36"/>
      <c r="AD739" s="36"/>
      <c r="AE739" s="36"/>
      <c r="AT739" s="19" t="s">
        <v>538</v>
      </c>
      <c r="AU739" s="19" t="s">
        <v>81</v>
      </c>
    </row>
    <row r="740" spans="1:65" s="15" customFormat="1" ht="10">
      <c r="B740" s="211"/>
      <c r="C740" s="212"/>
      <c r="D740" s="190" t="s">
        <v>130</v>
      </c>
      <c r="E740" s="213" t="s">
        <v>19</v>
      </c>
      <c r="F740" s="214" t="s">
        <v>1239</v>
      </c>
      <c r="G740" s="212"/>
      <c r="H740" s="213" t="s">
        <v>19</v>
      </c>
      <c r="I740" s="215"/>
      <c r="J740" s="212"/>
      <c r="K740" s="212"/>
      <c r="L740" s="216"/>
      <c r="M740" s="217"/>
      <c r="N740" s="218"/>
      <c r="O740" s="218"/>
      <c r="P740" s="218"/>
      <c r="Q740" s="218"/>
      <c r="R740" s="218"/>
      <c r="S740" s="218"/>
      <c r="T740" s="219"/>
      <c r="AT740" s="220" t="s">
        <v>130</v>
      </c>
      <c r="AU740" s="220" t="s">
        <v>81</v>
      </c>
      <c r="AV740" s="15" t="s">
        <v>79</v>
      </c>
      <c r="AW740" s="15" t="s">
        <v>132</v>
      </c>
      <c r="AX740" s="15" t="s">
        <v>71</v>
      </c>
      <c r="AY740" s="220" t="s">
        <v>120</v>
      </c>
    </row>
    <row r="741" spans="1:65" s="15" customFormat="1" ht="10">
      <c r="B741" s="211"/>
      <c r="C741" s="212"/>
      <c r="D741" s="190" t="s">
        <v>130</v>
      </c>
      <c r="E741" s="213" t="s">
        <v>19</v>
      </c>
      <c r="F741" s="214" t="s">
        <v>1175</v>
      </c>
      <c r="G741" s="212"/>
      <c r="H741" s="213" t="s">
        <v>19</v>
      </c>
      <c r="I741" s="215"/>
      <c r="J741" s="212"/>
      <c r="K741" s="212"/>
      <c r="L741" s="216"/>
      <c r="M741" s="217"/>
      <c r="N741" s="218"/>
      <c r="O741" s="218"/>
      <c r="P741" s="218"/>
      <c r="Q741" s="218"/>
      <c r="R741" s="218"/>
      <c r="S741" s="218"/>
      <c r="T741" s="219"/>
      <c r="AT741" s="220" t="s">
        <v>130</v>
      </c>
      <c r="AU741" s="220" t="s">
        <v>81</v>
      </c>
      <c r="AV741" s="15" t="s">
        <v>79</v>
      </c>
      <c r="AW741" s="15" t="s">
        <v>132</v>
      </c>
      <c r="AX741" s="15" t="s">
        <v>71</v>
      </c>
      <c r="AY741" s="220" t="s">
        <v>120</v>
      </c>
    </row>
    <row r="742" spans="1:65" s="13" customFormat="1" ht="10">
      <c r="B742" s="188"/>
      <c r="C742" s="189"/>
      <c r="D742" s="190" t="s">
        <v>130</v>
      </c>
      <c r="E742" s="191" t="s">
        <v>19</v>
      </c>
      <c r="F742" s="192" t="s">
        <v>1176</v>
      </c>
      <c r="G742" s="189"/>
      <c r="H742" s="193">
        <v>7.7444999999999995</v>
      </c>
      <c r="I742" s="194"/>
      <c r="J742" s="189"/>
      <c r="K742" s="189"/>
      <c r="L742" s="195"/>
      <c r="M742" s="196"/>
      <c r="N742" s="197"/>
      <c r="O742" s="197"/>
      <c r="P742" s="197"/>
      <c r="Q742" s="197"/>
      <c r="R742" s="197"/>
      <c r="S742" s="197"/>
      <c r="T742" s="198"/>
      <c r="AT742" s="199" t="s">
        <v>130</v>
      </c>
      <c r="AU742" s="199" t="s">
        <v>81</v>
      </c>
      <c r="AV742" s="13" t="s">
        <v>81</v>
      </c>
      <c r="AW742" s="13" t="s">
        <v>132</v>
      </c>
      <c r="AX742" s="13" t="s">
        <v>71</v>
      </c>
      <c r="AY742" s="199" t="s">
        <v>120</v>
      </c>
    </row>
    <row r="743" spans="1:65" s="13" customFormat="1" ht="10">
      <c r="B743" s="188"/>
      <c r="C743" s="189"/>
      <c r="D743" s="190" t="s">
        <v>130</v>
      </c>
      <c r="E743" s="191" t="s">
        <v>19</v>
      </c>
      <c r="F743" s="192" t="s">
        <v>1177</v>
      </c>
      <c r="G743" s="189"/>
      <c r="H743" s="193">
        <v>7.1454000000000004</v>
      </c>
      <c r="I743" s="194"/>
      <c r="J743" s="189"/>
      <c r="K743" s="189"/>
      <c r="L743" s="195"/>
      <c r="M743" s="196"/>
      <c r="N743" s="197"/>
      <c r="O743" s="197"/>
      <c r="P743" s="197"/>
      <c r="Q743" s="197"/>
      <c r="R743" s="197"/>
      <c r="S743" s="197"/>
      <c r="T743" s="198"/>
      <c r="AT743" s="199" t="s">
        <v>130</v>
      </c>
      <c r="AU743" s="199" t="s">
        <v>81</v>
      </c>
      <c r="AV743" s="13" t="s">
        <v>81</v>
      </c>
      <c r="AW743" s="13" t="s">
        <v>132</v>
      </c>
      <c r="AX743" s="13" t="s">
        <v>71</v>
      </c>
      <c r="AY743" s="199" t="s">
        <v>120</v>
      </c>
    </row>
    <row r="744" spans="1:65" s="13" customFormat="1" ht="10">
      <c r="B744" s="188"/>
      <c r="C744" s="189"/>
      <c r="D744" s="190" t="s">
        <v>130</v>
      </c>
      <c r="E744" s="191" t="s">
        <v>19</v>
      </c>
      <c r="F744" s="192" t="s">
        <v>1178</v>
      </c>
      <c r="G744" s="189"/>
      <c r="H744" s="193">
        <v>10.148999999999999</v>
      </c>
      <c r="I744" s="194"/>
      <c r="J744" s="189"/>
      <c r="K744" s="189"/>
      <c r="L744" s="195"/>
      <c r="M744" s="196"/>
      <c r="N744" s="197"/>
      <c r="O744" s="197"/>
      <c r="P744" s="197"/>
      <c r="Q744" s="197"/>
      <c r="R744" s="197"/>
      <c r="S744" s="197"/>
      <c r="T744" s="198"/>
      <c r="AT744" s="199" t="s">
        <v>130</v>
      </c>
      <c r="AU744" s="199" t="s">
        <v>81</v>
      </c>
      <c r="AV744" s="13" t="s">
        <v>81</v>
      </c>
      <c r="AW744" s="13" t="s">
        <v>132</v>
      </c>
      <c r="AX744" s="13" t="s">
        <v>71</v>
      </c>
      <c r="AY744" s="199" t="s">
        <v>120</v>
      </c>
    </row>
    <row r="745" spans="1:65" s="15" customFormat="1" ht="10">
      <c r="B745" s="211"/>
      <c r="C745" s="212"/>
      <c r="D745" s="190" t="s">
        <v>130</v>
      </c>
      <c r="E745" s="213" t="s">
        <v>19</v>
      </c>
      <c r="F745" s="214" t="s">
        <v>1183</v>
      </c>
      <c r="G745" s="212"/>
      <c r="H745" s="213" t="s">
        <v>19</v>
      </c>
      <c r="I745" s="215"/>
      <c r="J745" s="212"/>
      <c r="K745" s="212"/>
      <c r="L745" s="216"/>
      <c r="M745" s="217"/>
      <c r="N745" s="218"/>
      <c r="O745" s="218"/>
      <c r="P745" s="218"/>
      <c r="Q745" s="218"/>
      <c r="R745" s="218"/>
      <c r="S745" s="218"/>
      <c r="T745" s="219"/>
      <c r="AT745" s="220" t="s">
        <v>130</v>
      </c>
      <c r="AU745" s="220" t="s">
        <v>81</v>
      </c>
      <c r="AV745" s="15" t="s">
        <v>79</v>
      </c>
      <c r="AW745" s="15" t="s">
        <v>132</v>
      </c>
      <c r="AX745" s="15" t="s">
        <v>71</v>
      </c>
      <c r="AY745" s="220" t="s">
        <v>120</v>
      </c>
    </row>
    <row r="746" spans="1:65" s="13" customFormat="1" ht="10">
      <c r="B746" s="188"/>
      <c r="C746" s="189"/>
      <c r="D746" s="190" t="s">
        <v>130</v>
      </c>
      <c r="E746" s="191" t="s">
        <v>19</v>
      </c>
      <c r="F746" s="192" t="s">
        <v>1184</v>
      </c>
      <c r="G746" s="189"/>
      <c r="H746" s="193">
        <v>10.260000000000002</v>
      </c>
      <c r="I746" s="194"/>
      <c r="J746" s="189"/>
      <c r="K746" s="189"/>
      <c r="L746" s="195"/>
      <c r="M746" s="196"/>
      <c r="N746" s="197"/>
      <c r="O746" s="197"/>
      <c r="P746" s="197"/>
      <c r="Q746" s="197"/>
      <c r="R746" s="197"/>
      <c r="S746" s="197"/>
      <c r="T746" s="198"/>
      <c r="AT746" s="199" t="s">
        <v>130</v>
      </c>
      <c r="AU746" s="199" t="s">
        <v>81</v>
      </c>
      <c r="AV746" s="13" t="s">
        <v>81</v>
      </c>
      <c r="AW746" s="13" t="s">
        <v>132</v>
      </c>
      <c r="AX746" s="13" t="s">
        <v>71</v>
      </c>
      <c r="AY746" s="199" t="s">
        <v>120</v>
      </c>
    </row>
    <row r="747" spans="1:65" s="15" customFormat="1" ht="10">
      <c r="B747" s="211"/>
      <c r="C747" s="212"/>
      <c r="D747" s="190" t="s">
        <v>130</v>
      </c>
      <c r="E747" s="213" t="s">
        <v>19</v>
      </c>
      <c r="F747" s="214" t="s">
        <v>1185</v>
      </c>
      <c r="G747" s="212"/>
      <c r="H747" s="213" t="s">
        <v>19</v>
      </c>
      <c r="I747" s="215"/>
      <c r="J747" s="212"/>
      <c r="K747" s="212"/>
      <c r="L747" s="216"/>
      <c r="M747" s="217"/>
      <c r="N747" s="218"/>
      <c r="O747" s="218"/>
      <c r="P747" s="218"/>
      <c r="Q747" s="218"/>
      <c r="R747" s="218"/>
      <c r="S747" s="218"/>
      <c r="T747" s="219"/>
      <c r="AT747" s="220" t="s">
        <v>130</v>
      </c>
      <c r="AU747" s="220" t="s">
        <v>81</v>
      </c>
      <c r="AV747" s="15" t="s">
        <v>79</v>
      </c>
      <c r="AW747" s="15" t="s">
        <v>132</v>
      </c>
      <c r="AX747" s="15" t="s">
        <v>71</v>
      </c>
      <c r="AY747" s="220" t="s">
        <v>120</v>
      </c>
    </row>
    <row r="748" spans="1:65" s="13" customFormat="1" ht="10">
      <c r="B748" s="188"/>
      <c r="C748" s="189"/>
      <c r="D748" s="190" t="s">
        <v>130</v>
      </c>
      <c r="E748" s="191" t="s">
        <v>19</v>
      </c>
      <c r="F748" s="192" t="s">
        <v>1184</v>
      </c>
      <c r="G748" s="189"/>
      <c r="H748" s="193">
        <v>10.260000000000002</v>
      </c>
      <c r="I748" s="194"/>
      <c r="J748" s="189"/>
      <c r="K748" s="189"/>
      <c r="L748" s="195"/>
      <c r="M748" s="196"/>
      <c r="N748" s="197"/>
      <c r="O748" s="197"/>
      <c r="P748" s="197"/>
      <c r="Q748" s="197"/>
      <c r="R748" s="197"/>
      <c r="S748" s="197"/>
      <c r="T748" s="198"/>
      <c r="AT748" s="199" t="s">
        <v>130</v>
      </c>
      <c r="AU748" s="199" t="s">
        <v>81</v>
      </c>
      <c r="AV748" s="13" t="s">
        <v>81</v>
      </c>
      <c r="AW748" s="13" t="s">
        <v>132</v>
      </c>
      <c r="AX748" s="13" t="s">
        <v>71</v>
      </c>
      <c r="AY748" s="199" t="s">
        <v>120</v>
      </c>
    </row>
    <row r="749" spans="1:65" s="14" customFormat="1" ht="10">
      <c r="B749" s="200"/>
      <c r="C749" s="201"/>
      <c r="D749" s="190" t="s">
        <v>130</v>
      </c>
      <c r="E749" s="202" t="s">
        <v>19</v>
      </c>
      <c r="F749" s="203" t="s">
        <v>133</v>
      </c>
      <c r="G749" s="201"/>
      <c r="H749" s="204">
        <v>45.558900000000008</v>
      </c>
      <c r="I749" s="205"/>
      <c r="J749" s="201"/>
      <c r="K749" s="201"/>
      <c r="L749" s="206"/>
      <c r="M749" s="207"/>
      <c r="N749" s="208"/>
      <c r="O749" s="208"/>
      <c r="P749" s="208"/>
      <c r="Q749" s="208"/>
      <c r="R749" s="208"/>
      <c r="S749" s="208"/>
      <c r="T749" s="209"/>
      <c r="AT749" s="210" t="s">
        <v>130</v>
      </c>
      <c r="AU749" s="210" t="s">
        <v>81</v>
      </c>
      <c r="AV749" s="14" t="s">
        <v>128</v>
      </c>
      <c r="AW749" s="14" t="s">
        <v>132</v>
      </c>
      <c r="AX749" s="14" t="s">
        <v>79</v>
      </c>
      <c r="AY749" s="210" t="s">
        <v>120</v>
      </c>
    </row>
    <row r="750" spans="1:65" s="2" customFormat="1" ht="16.5" customHeight="1">
      <c r="A750" s="36"/>
      <c r="B750" s="37"/>
      <c r="C750" s="232" t="s">
        <v>1282</v>
      </c>
      <c r="D750" s="232" t="s">
        <v>186</v>
      </c>
      <c r="E750" s="233" t="s">
        <v>1283</v>
      </c>
      <c r="F750" s="234" t="s">
        <v>1284</v>
      </c>
      <c r="G750" s="235" t="s">
        <v>404</v>
      </c>
      <c r="H750" s="236">
        <v>438.90800000000002</v>
      </c>
      <c r="I750" s="237"/>
      <c r="J750" s="238">
        <f>ROUND(I750*H750,2)</f>
        <v>0</v>
      </c>
      <c r="K750" s="234" t="s">
        <v>536</v>
      </c>
      <c r="L750" s="239"/>
      <c r="M750" s="240" t="s">
        <v>19</v>
      </c>
      <c r="N750" s="241" t="s">
        <v>42</v>
      </c>
      <c r="O750" s="66"/>
      <c r="P750" s="184">
        <f>O750*H750</f>
        <v>0</v>
      </c>
      <c r="Q750" s="184">
        <v>2.9999999999999997E-4</v>
      </c>
      <c r="R750" s="184">
        <f>Q750*H750</f>
        <v>0.1316724</v>
      </c>
      <c r="S750" s="184">
        <v>0</v>
      </c>
      <c r="T750" s="185">
        <f>S750*H750</f>
        <v>0</v>
      </c>
      <c r="U750" s="36"/>
      <c r="V750" s="36"/>
      <c r="W750" s="36"/>
      <c r="X750" s="36"/>
      <c r="Y750" s="36"/>
      <c r="Z750" s="36"/>
      <c r="AA750" s="36"/>
      <c r="AB750" s="36"/>
      <c r="AC750" s="36"/>
      <c r="AD750" s="36"/>
      <c r="AE750" s="36"/>
      <c r="AR750" s="186" t="s">
        <v>337</v>
      </c>
      <c r="AT750" s="186" t="s">
        <v>186</v>
      </c>
      <c r="AU750" s="186" t="s">
        <v>81</v>
      </c>
      <c r="AY750" s="19" t="s">
        <v>120</v>
      </c>
      <c r="BE750" s="187">
        <f>IF(N750="základní",J750,0)</f>
        <v>0</v>
      </c>
      <c r="BF750" s="187">
        <f>IF(N750="snížená",J750,0)</f>
        <v>0</v>
      </c>
      <c r="BG750" s="187">
        <f>IF(N750="zákl. přenesená",J750,0)</f>
        <v>0</v>
      </c>
      <c r="BH750" s="187">
        <f>IF(N750="sníž. přenesená",J750,0)</f>
        <v>0</v>
      </c>
      <c r="BI750" s="187">
        <f>IF(N750="nulová",J750,0)</f>
        <v>0</v>
      </c>
      <c r="BJ750" s="19" t="s">
        <v>79</v>
      </c>
      <c r="BK750" s="187">
        <f>ROUND(I750*H750,2)</f>
        <v>0</v>
      </c>
      <c r="BL750" s="19" t="s">
        <v>252</v>
      </c>
      <c r="BM750" s="186" t="s">
        <v>1285</v>
      </c>
    </row>
    <row r="751" spans="1:65" s="13" customFormat="1" ht="10">
      <c r="B751" s="188"/>
      <c r="C751" s="189"/>
      <c r="D751" s="190" t="s">
        <v>130</v>
      </c>
      <c r="E751" s="191" t="s">
        <v>19</v>
      </c>
      <c r="F751" s="192" t="s">
        <v>1286</v>
      </c>
      <c r="G751" s="189"/>
      <c r="H751" s="193">
        <v>438.90770000000003</v>
      </c>
      <c r="I751" s="194"/>
      <c r="J751" s="189"/>
      <c r="K751" s="189"/>
      <c r="L751" s="195"/>
      <c r="M751" s="196"/>
      <c r="N751" s="197"/>
      <c r="O751" s="197"/>
      <c r="P751" s="197"/>
      <c r="Q751" s="197"/>
      <c r="R751" s="197"/>
      <c r="S751" s="197"/>
      <c r="T751" s="198"/>
      <c r="AT751" s="199" t="s">
        <v>130</v>
      </c>
      <c r="AU751" s="199" t="s">
        <v>81</v>
      </c>
      <c r="AV751" s="13" t="s">
        <v>81</v>
      </c>
      <c r="AW751" s="13" t="s">
        <v>132</v>
      </c>
      <c r="AX751" s="13" t="s">
        <v>79</v>
      </c>
      <c r="AY751" s="199" t="s">
        <v>120</v>
      </c>
    </row>
    <row r="752" spans="1:65" s="2" customFormat="1" ht="16.5" customHeight="1">
      <c r="A752" s="36"/>
      <c r="B752" s="37"/>
      <c r="C752" s="232" t="s">
        <v>1287</v>
      </c>
      <c r="D752" s="232" t="s">
        <v>186</v>
      </c>
      <c r="E752" s="233" t="s">
        <v>1288</v>
      </c>
      <c r="F752" s="234" t="s">
        <v>1289</v>
      </c>
      <c r="G752" s="235" t="s">
        <v>404</v>
      </c>
      <c r="H752" s="236">
        <v>111.636</v>
      </c>
      <c r="I752" s="237"/>
      <c r="J752" s="238">
        <f>ROUND(I752*H752,2)</f>
        <v>0</v>
      </c>
      <c r="K752" s="234" t="s">
        <v>536</v>
      </c>
      <c r="L752" s="239"/>
      <c r="M752" s="240" t="s">
        <v>19</v>
      </c>
      <c r="N752" s="241" t="s">
        <v>42</v>
      </c>
      <c r="O752" s="66"/>
      <c r="P752" s="184">
        <f>O752*H752</f>
        <v>0</v>
      </c>
      <c r="Q752" s="184">
        <v>1E-3</v>
      </c>
      <c r="R752" s="184">
        <f>Q752*H752</f>
        <v>0.111636</v>
      </c>
      <c r="S752" s="184">
        <v>0</v>
      </c>
      <c r="T752" s="185">
        <f>S752*H752</f>
        <v>0</v>
      </c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R752" s="186" t="s">
        <v>337</v>
      </c>
      <c r="AT752" s="186" t="s">
        <v>186</v>
      </c>
      <c r="AU752" s="186" t="s">
        <v>81</v>
      </c>
      <c r="AY752" s="19" t="s">
        <v>120</v>
      </c>
      <c r="BE752" s="187">
        <f>IF(N752="základní",J752,0)</f>
        <v>0</v>
      </c>
      <c r="BF752" s="187">
        <f>IF(N752="snížená",J752,0)</f>
        <v>0</v>
      </c>
      <c r="BG752" s="187">
        <f>IF(N752="zákl. přenesená",J752,0)</f>
        <v>0</v>
      </c>
      <c r="BH752" s="187">
        <f>IF(N752="sníž. přenesená",J752,0)</f>
        <v>0</v>
      </c>
      <c r="BI752" s="187">
        <f>IF(N752="nulová",J752,0)</f>
        <v>0</v>
      </c>
      <c r="BJ752" s="19" t="s">
        <v>79</v>
      </c>
      <c r="BK752" s="187">
        <f>ROUND(I752*H752,2)</f>
        <v>0</v>
      </c>
      <c r="BL752" s="19" t="s">
        <v>252</v>
      </c>
      <c r="BM752" s="186" t="s">
        <v>1290</v>
      </c>
    </row>
    <row r="753" spans="1:65" s="15" customFormat="1" ht="10">
      <c r="B753" s="211"/>
      <c r="C753" s="212"/>
      <c r="D753" s="190" t="s">
        <v>130</v>
      </c>
      <c r="E753" s="213" t="s">
        <v>19</v>
      </c>
      <c r="F753" s="214" t="s">
        <v>1291</v>
      </c>
      <c r="G753" s="212"/>
      <c r="H753" s="213" t="s">
        <v>19</v>
      </c>
      <c r="I753" s="215"/>
      <c r="J753" s="212"/>
      <c r="K753" s="212"/>
      <c r="L753" s="216"/>
      <c r="M753" s="217"/>
      <c r="N753" s="218"/>
      <c r="O753" s="218"/>
      <c r="P753" s="218"/>
      <c r="Q753" s="218"/>
      <c r="R753" s="218"/>
      <c r="S753" s="218"/>
      <c r="T753" s="219"/>
      <c r="AT753" s="220" t="s">
        <v>130</v>
      </c>
      <c r="AU753" s="220" t="s">
        <v>81</v>
      </c>
      <c r="AV753" s="15" t="s">
        <v>79</v>
      </c>
      <c r="AW753" s="15" t="s">
        <v>132</v>
      </c>
      <c r="AX753" s="15" t="s">
        <v>71</v>
      </c>
      <c r="AY753" s="220" t="s">
        <v>120</v>
      </c>
    </row>
    <row r="754" spans="1:65" s="15" customFormat="1" ht="10">
      <c r="B754" s="211"/>
      <c r="C754" s="212"/>
      <c r="D754" s="190" t="s">
        <v>130</v>
      </c>
      <c r="E754" s="213" t="s">
        <v>19</v>
      </c>
      <c r="F754" s="214" t="s">
        <v>1158</v>
      </c>
      <c r="G754" s="212"/>
      <c r="H754" s="213" t="s">
        <v>19</v>
      </c>
      <c r="I754" s="215"/>
      <c r="J754" s="212"/>
      <c r="K754" s="212"/>
      <c r="L754" s="216"/>
      <c r="M754" s="217"/>
      <c r="N754" s="218"/>
      <c r="O754" s="218"/>
      <c r="P754" s="218"/>
      <c r="Q754" s="218"/>
      <c r="R754" s="218"/>
      <c r="S754" s="218"/>
      <c r="T754" s="219"/>
      <c r="AT754" s="220" t="s">
        <v>130</v>
      </c>
      <c r="AU754" s="220" t="s">
        <v>81</v>
      </c>
      <c r="AV754" s="15" t="s">
        <v>79</v>
      </c>
      <c r="AW754" s="15" t="s">
        <v>132</v>
      </c>
      <c r="AX754" s="15" t="s">
        <v>71</v>
      </c>
      <c r="AY754" s="220" t="s">
        <v>120</v>
      </c>
    </row>
    <row r="755" spans="1:65" s="13" customFormat="1" ht="10">
      <c r="B755" s="188"/>
      <c r="C755" s="189"/>
      <c r="D755" s="190" t="s">
        <v>130</v>
      </c>
      <c r="E755" s="191" t="s">
        <v>19</v>
      </c>
      <c r="F755" s="192" t="s">
        <v>1292</v>
      </c>
      <c r="G755" s="189"/>
      <c r="H755" s="193">
        <v>12.407999999999999</v>
      </c>
      <c r="I755" s="194"/>
      <c r="J755" s="189"/>
      <c r="K755" s="189"/>
      <c r="L755" s="195"/>
      <c r="M755" s="196"/>
      <c r="N755" s="197"/>
      <c r="O755" s="197"/>
      <c r="P755" s="197"/>
      <c r="Q755" s="197"/>
      <c r="R755" s="197"/>
      <c r="S755" s="197"/>
      <c r="T755" s="198"/>
      <c r="AT755" s="199" t="s">
        <v>130</v>
      </c>
      <c r="AU755" s="199" t="s">
        <v>81</v>
      </c>
      <c r="AV755" s="13" t="s">
        <v>81</v>
      </c>
      <c r="AW755" s="13" t="s">
        <v>132</v>
      </c>
      <c r="AX755" s="13" t="s">
        <v>71</v>
      </c>
      <c r="AY755" s="199" t="s">
        <v>120</v>
      </c>
    </row>
    <row r="756" spans="1:65" s="13" customFormat="1" ht="10">
      <c r="B756" s="188"/>
      <c r="C756" s="189"/>
      <c r="D756" s="190" t="s">
        <v>130</v>
      </c>
      <c r="E756" s="191" t="s">
        <v>19</v>
      </c>
      <c r="F756" s="192" t="s">
        <v>1293</v>
      </c>
      <c r="G756" s="189"/>
      <c r="H756" s="193">
        <v>8.4480000000000004</v>
      </c>
      <c r="I756" s="194"/>
      <c r="J756" s="189"/>
      <c r="K756" s="189"/>
      <c r="L756" s="195"/>
      <c r="M756" s="196"/>
      <c r="N756" s="197"/>
      <c r="O756" s="197"/>
      <c r="P756" s="197"/>
      <c r="Q756" s="197"/>
      <c r="R756" s="197"/>
      <c r="S756" s="197"/>
      <c r="T756" s="198"/>
      <c r="AT756" s="199" t="s">
        <v>130</v>
      </c>
      <c r="AU756" s="199" t="s">
        <v>81</v>
      </c>
      <c r="AV756" s="13" t="s">
        <v>81</v>
      </c>
      <c r="AW756" s="13" t="s">
        <v>132</v>
      </c>
      <c r="AX756" s="13" t="s">
        <v>71</v>
      </c>
      <c r="AY756" s="199" t="s">
        <v>120</v>
      </c>
    </row>
    <row r="757" spans="1:65" s="13" customFormat="1" ht="10">
      <c r="B757" s="188"/>
      <c r="C757" s="189"/>
      <c r="D757" s="190" t="s">
        <v>130</v>
      </c>
      <c r="E757" s="191" t="s">
        <v>19</v>
      </c>
      <c r="F757" s="192" t="s">
        <v>1294</v>
      </c>
      <c r="G757" s="189"/>
      <c r="H757" s="193">
        <v>16.896000000000001</v>
      </c>
      <c r="I757" s="194"/>
      <c r="J757" s="189"/>
      <c r="K757" s="189"/>
      <c r="L757" s="195"/>
      <c r="M757" s="196"/>
      <c r="N757" s="197"/>
      <c r="O757" s="197"/>
      <c r="P757" s="197"/>
      <c r="Q757" s="197"/>
      <c r="R757" s="197"/>
      <c r="S757" s="197"/>
      <c r="T757" s="198"/>
      <c r="AT757" s="199" t="s">
        <v>130</v>
      </c>
      <c r="AU757" s="199" t="s">
        <v>81</v>
      </c>
      <c r="AV757" s="13" t="s">
        <v>81</v>
      </c>
      <c r="AW757" s="13" t="s">
        <v>132</v>
      </c>
      <c r="AX757" s="13" t="s">
        <v>71</v>
      </c>
      <c r="AY757" s="199" t="s">
        <v>120</v>
      </c>
    </row>
    <row r="758" spans="1:65" s="15" customFormat="1" ht="10">
      <c r="B758" s="211"/>
      <c r="C758" s="212"/>
      <c r="D758" s="190" t="s">
        <v>130</v>
      </c>
      <c r="E758" s="213" t="s">
        <v>19</v>
      </c>
      <c r="F758" s="214" t="s">
        <v>1162</v>
      </c>
      <c r="G758" s="212"/>
      <c r="H758" s="213" t="s">
        <v>19</v>
      </c>
      <c r="I758" s="215"/>
      <c r="J758" s="212"/>
      <c r="K758" s="212"/>
      <c r="L758" s="216"/>
      <c r="M758" s="217"/>
      <c r="N758" s="218"/>
      <c r="O758" s="218"/>
      <c r="P758" s="218"/>
      <c r="Q758" s="218"/>
      <c r="R758" s="218"/>
      <c r="S758" s="218"/>
      <c r="T758" s="219"/>
      <c r="AT758" s="220" t="s">
        <v>130</v>
      </c>
      <c r="AU758" s="220" t="s">
        <v>81</v>
      </c>
      <c r="AV758" s="15" t="s">
        <v>79</v>
      </c>
      <c r="AW758" s="15" t="s">
        <v>132</v>
      </c>
      <c r="AX758" s="15" t="s">
        <v>71</v>
      </c>
      <c r="AY758" s="220" t="s">
        <v>120</v>
      </c>
    </row>
    <row r="759" spans="1:65" s="13" customFormat="1" ht="10">
      <c r="B759" s="188"/>
      <c r="C759" s="189"/>
      <c r="D759" s="190" t="s">
        <v>130</v>
      </c>
      <c r="E759" s="191" t="s">
        <v>19</v>
      </c>
      <c r="F759" s="192" t="s">
        <v>1295</v>
      </c>
      <c r="G759" s="189"/>
      <c r="H759" s="193">
        <v>11.884400000000001</v>
      </c>
      <c r="I759" s="194"/>
      <c r="J759" s="189"/>
      <c r="K759" s="189"/>
      <c r="L759" s="195"/>
      <c r="M759" s="196"/>
      <c r="N759" s="197"/>
      <c r="O759" s="197"/>
      <c r="P759" s="197"/>
      <c r="Q759" s="197"/>
      <c r="R759" s="197"/>
      <c r="S759" s="197"/>
      <c r="T759" s="198"/>
      <c r="AT759" s="199" t="s">
        <v>130</v>
      </c>
      <c r="AU759" s="199" t="s">
        <v>81</v>
      </c>
      <c r="AV759" s="13" t="s">
        <v>81</v>
      </c>
      <c r="AW759" s="13" t="s">
        <v>132</v>
      </c>
      <c r="AX759" s="13" t="s">
        <v>71</v>
      </c>
      <c r="AY759" s="199" t="s">
        <v>120</v>
      </c>
    </row>
    <row r="760" spans="1:65" s="15" customFormat="1" ht="10">
      <c r="B760" s="211"/>
      <c r="C760" s="212"/>
      <c r="D760" s="190" t="s">
        <v>130</v>
      </c>
      <c r="E760" s="213" t="s">
        <v>19</v>
      </c>
      <c r="F760" s="214" t="s">
        <v>1164</v>
      </c>
      <c r="G760" s="212"/>
      <c r="H760" s="213" t="s">
        <v>19</v>
      </c>
      <c r="I760" s="215"/>
      <c r="J760" s="212"/>
      <c r="K760" s="212"/>
      <c r="L760" s="216"/>
      <c r="M760" s="217"/>
      <c r="N760" s="218"/>
      <c r="O760" s="218"/>
      <c r="P760" s="218"/>
      <c r="Q760" s="218"/>
      <c r="R760" s="218"/>
      <c r="S760" s="218"/>
      <c r="T760" s="219"/>
      <c r="AT760" s="220" t="s">
        <v>130</v>
      </c>
      <c r="AU760" s="220" t="s">
        <v>81</v>
      </c>
      <c r="AV760" s="15" t="s">
        <v>79</v>
      </c>
      <c r="AW760" s="15" t="s">
        <v>132</v>
      </c>
      <c r="AX760" s="15" t="s">
        <v>71</v>
      </c>
      <c r="AY760" s="220" t="s">
        <v>120</v>
      </c>
    </row>
    <row r="761" spans="1:65" s="13" customFormat="1" ht="10">
      <c r="B761" s="188"/>
      <c r="C761" s="189"/>
      <c r="D761" s="190" t="s">
        <v>130</v>
      </c>
      <c r="E761" s="191" t="s">
        <v>19</v>
      </c>
      <c r="F761" s="192" t="s">
        <v>1296</v>
      </c>
      <c r="G761" s="189"/>
      <c r="H761" s="193">
        <v>11.884400000000001</v>
      </c>
      <c r="I761" s="194"/>
      <c r="J761" s="189"/>
      <c r="K761" s="189"/>
      <c r="L761" s="195"/>
      <c r="M761" s="196"/>
      <c r="N761" s="197"/>
      <c r="O761" s="197"/>
      <c r="P761" s="197"/>
      <c r="Q761" s="197"/>
      <c r="R761" s="197"/>
      <c r="S761" s="197"/>
      <c r="T761" s="198"/>
      <c r="AT761" s="199" t="s">
        <v>130</v>
      </c>
      <c r="AU761" s="199" t="s">
        <v>81</v>
      </c>
      <c r="AV761" s="13" t="s">
        <v>81</v>
      </c>
      <c r="AW761" s="13" t="s">
        <v>132</v>
      </c>
      <c r="AX761" s="13" t="s">
        <v>71</v>
      </c>
      <c r="AY761" s="199" t="s">
        <v>120</v>
      </c>
    </row>
    <row r="762" spans="1:65" s="13" customFormat="1" ht="10">
      <c r="B762" s="188"/>
      <c r="C762" s="189"/>
      <c r="D762" s="190" t="s">
        <v>130</v>
      </c>
      <c r="E762" s="191" t="s">
        <v>19</v>
      </c>
      <c r="F762" s="192" t="s">
        <v>1297</v>
      </c>
      <c r="G762" s="189"/>
      <c r="H762" s="193">
        <v>50.114899999999999</v>
      </c>
      <c r="I762" s="194"/>
      <c r="J762" s="189"/>
      <c r="K762" s="189"/>
      <c r="L762" s="195"/>
      <c r="M762" s="196"/>
      <c r="N762" s="197"/>
      <c r="O762" s="197"/>
      <c r="P762" s="197"/>
      <c r="Q762" s="197"/>
      <c r="R762" s="197"/>
      <c r="S762" s="197"/>
      <c r="T762" s="198"/>
      <c r="AT762" s="199" t="s">
        <v>130</v>
      </c>
      <c r="AU762" s="199" t="s">
        <v>81</v>
      </c>
      <c r="AV762" s="13" t="s">
        <v>81</v>
      </c>
      <c r="AW762" s="13" t="s">
        <v>132</v>
      </c>
      <c r="AX762" s="13" t="s">
        <v>71</v>
      </c>
      <c r="AY762" s="199" t="s">
        <v>120</v>
      </c>
    </row>
    <row r="763" spans="1:65" s="14" customFormat="1" ht="10">
      <c r="B763" s="200"/>
      <c r="C763" s="201"/>
      <c r="D763" s="190" t="s">
        <v>130</v>
      </c>
      <c r="E763" s="202" t="s">
        <v>19</v>
      </c>
      <c r="F763" s="203" t="s">
        <v>133</v>
      </c>
      <c r="G763" s="201"/>
      <c r="H763" s="204">
        <v>111.6357</v>
      </c>
      <c r="I763" s="205"/>
      <c r="J763" s="201"/>
      <c r="K763" s="201"/>
      <c r="L763" s="206"/>
      <c r="M763" s="207"/>
      <c r="N763" s="208"/>
      <c r="O763" s="208"/>
      <c r="P763" s="208"/>
      <c r="Q763" s="208"/>
      <c r="R763" s="208"/>
      <c r="S763" s="208"/>
      <c r="T763" s="209"/>
      <c r="AT763" s="210" t="s">
        <v>130</v>
      </c>
      <c r="AU763" s="210" t="s">
        <v>81</v>
      </c>
      <c r="AV763" s="14" t="s">
        <v>128</v>
      </c>
      <c r="AW763" s="14" t="s">
        <v>132</v>
      </c>
      <c r="AX763" s="14" t="s">
        <v>79</v>
      </c>
      <c r="AY763" s="210" t="s">
        <v>120</v>
      </c>
    </row>
    <row r="764" spans="1:65" s="2" customFormat="1" ht="24.15" customHeight="1">
      <c r="A764" s="36"/>
      <c r="B764" s="37"/>
      <c r="C764" s="175" t="s">
        <v>1298</v>
      </c>
      <c r="D764" s="175" t="s">
        <v>123</v>
      </c>
      <c r="E764" s="176" t="s">
        <v>1299</v>
      </c>
      <c r="F764" s="177" t="s">
        <v>1300</v>
      </c>
      <c r="G764" s="178" t="s">
        <v>189</v>
      </c>
      <c r="H764" s="179">
        <v>4.9420000000000002</v>
      </c>
      <c r="I764" s="180"/>
      <c r="J764" s="181">
        <f>ROUND(I764*H764,2)</f>
        <v>0</v>
      </c>
      <c r="K764" s="177" t="s">
        <v>536</v>
      </c>
      <c r="L764" s="41"/>
      <c r="M764" s="182" t="s">
        <v>19</v>
      </c>
      <c r="N764" s="183" t="s">
        <v>42</v>
      </c>
      <c r="O764" s="66"/>
      <c r="P764" s="184">
        <f>O764*H764</f>
        <v>0</v>
      </c>
      <c r="Q764" s="184">
        <v>0</v>
      </c>
      <c r="R764" s="184">
        <f>Q764*H764</f>
        <v>0</v>
      </c>
      <c r="S764" s="184">
        <v>0</v>
      </c>
      <c r="T764" s="185">
        <f>S764*H764</f>
        <v>0</v>
      </c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R764" s="186" t="s">
        <v>252</v>
      </c>
      <c r="AT764" s="186" t="s">
        <v>123</v>
      </c>
      <c r="AU764" s="186" t="s">
        <v>81</v>
      </c>
      <c r="AY764" s="19" t="s">
        <v>120</v>
      </c>
      <c r="BE764" s="187">
        <f>IF(N764="základní",J764,0)</f>
        <v>0</v>
      </c>
      <c r="BF764" s="187">
        <f>IF(N764="snížená",J764,0)</f>
        <v>0</v>
      </c>
      <c r="BG764" s="187">
        <f>IF(N764="zákl. přenesená",J764,0)</f>
        <v>0</v>
      </c>
      <c r="BH764" s="187">
        <f>IF(N764="sníž. přenesená",J764,0)</f>
        <v>0</v>
      </c>
      <c r="BI764" s="187">
        <f>IF(N764="nulová",J764,0)</f>
        <v>0</v>
      </c>
      <c r="BJ764" s="19" t="s">
        <v>79</v>
      </c>
      <c r="BK764" s="187">
        <f>ROUND(I764*H764,2)</f>
        <v>0</v>
      </c>
      <c r="BL764" s="19" t="s">
        <v>252</v>
      </c>
      <c r="BM764" s="186" t="s">
        <v>1301</v>
      </c>
    </row>
    <row r="765" spans="1:65" s="2" customFormat="1" ht="10">
      <c r="A765" s="36"/>
      <c r="B765" s="37"/>
      <c r="C765" s="38"/>
      <c r="D765" s="245" t="s">
        <v>538</v>
      </c>
      <c r="E765" s="38"/>
      <c r="F765" s="246" t="s">
        <v>1302</v>
      </c>
      <c r="G765" s="38"/>
      <c r="H765" s="38"/>
      <c r="I765" s="247"/>
      <c r="J765" s="38"/>
      <c r="K765" s="38"/>
      <c r="L765" s="41"/>
      <c r="M765" s="248"/>
      <c r="N765" s="249"/>
      <c r="O765" s="66"/>
      <c r="P765" s="66"/>
      <c r="Q765" s="66"/>
      <c r="R765" s="66"/>
      <c r="S765" s="66"/>
      <c r="T765" s="67"/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T765" s="19" t="s">
        <v>538</v>
      </c>
      <c r="AU765" s="19" t="s">
        <v>81</v>
      </c>
    </row>
    <row r="766" spans="1:65" s="2" customFormat="1" ht="33" customHeight="1">
      <c r="A766" s="36"/>
      <c r="B766" s="37"/>
      <c r="C766" s="175" t="s">
        <v>1303</v>
      </c>
      <c r="D766" s="175" t="s">
        <v>123</v>
      </c>
      <c r="E766" s="176" t="s">
        <v>1304</v>
      </c>
      <c r="F766" s="177" t="s">
        <v>1305</v>
      </c>
      <c r="G766" s="178" t="s">
        <v>189</v>
      </c>
      <c r="H766" s="179">
        <v>4.9420000000000002</v>
      </c>
      <c r="I766" s="180"/>
      <c r="J766" s="181">
        <f>ROUND(I766*H766,2)</f>
        <v>0</v>
      </c>
      <c r="K766" s="177" t="s">
        <v>536</v>
      </c>
      <c r="L766" s="41"/>
      <c r="M766" s="182" t="s">
        <v>19</v>
      </c>
      <c r="N766" s="183" t="s">
        <v>42</v>
      </c>
      <c r="O766" s="66"/>
      <c r="P766" s="184">
        <f>O766*H766</f>
        <v>0</v>
      </c>
      <c r="Q766" s="184">
        <v>0</v>
      </c>
      <c r="R766" s="184">
        <f>Q766*H766</f>
        <v>0</v>
      </c>
      <c r="S766" s="184">
        <v>0</v>
      </c>
      <c r="T766" s="185">
        <f>S766*H766</f>
        <v>0</v>
      </c>
      <c r="U766" s="36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  <c r="AR766" s="186" t="s">
        <v>252</v>
      </c>
      <c r="AT766" s="186" t="s">
        <v>123</v>
      </c>
      <c r="AU766" s="186" t="s">
        <v>81</v>
      </c>
      <c r="AY766" s="19" t="s">
        <v>120</v>
      </c>
      <c r="BE766" s="187">
        <f>IF(N766="základní",J766,0)</f>
        <v>0</v>
      </c>
      <c r="BF766" s="187">
        <f>IF(N766="snížená",J766,0)</f>
        <v>0</v>
      </c>
      <c r="BG766" s="187">
        <f>IF(N766="zákl. přenesená",J766,0)</f>
        <v>0</v>
      </c>
      <c r="BH766" s="187">
        <f>IF(N766="sníž. přenesená",J766,0)</f>
        <v>0</v>
      </c>
      <c r="BI766" s="187">
        <f>IF(N766="nulová",J766,0)</f>
        <v>0</v>
      </c>
      <c r="BJ766" s="19" t="s">
        <v>79</v>
      </c>
      <c r="BK766" s="187">
        <f>ROUND(I766*H766,2)</f>
        <v>0</v>
      </c>
      <c r="BL766" s="19" t="s">
        <v>252</v>
      </c>
      <c r="BM766" s="186" t="s">
        <v>1306</v>
      </c>
    </row>
    <row r="767" spans="1:65" s="2" customFormat="1" ht="10">
      <c r="A767" s="36"/>
      <c r="B767" s="37"/>
      <c r="C767" s="38"/>
      <c r="D767" s="245" t="s">
        <v>538</v>
      </c>
      <c r="E767" s="38"/>
      <c r="F767" s="246" t="s">
        <v>1307</v>
      </c>
      <c r="G767" s="38"/>
      <c r="H767" s="38"/>
      <c r="I767" s="247"/>
      <c r="J767" s="38"/>
      <c r="K767" s="38"/>
      <c r="L767" s="41"/>
      <c r="M767" s="248"/>
      <c r="N767" s="249"/>
      <c r="O767" s="66"/>
      <c r="P767" s="66"/>
      <c r="Q767" s="66"/>
      <c r="R767" s="66"/>
      <c r="S767" s="66"/>
      <c r="T767" s="67"/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T767" s="19" t="s">
        <v>538</v>
      </c>
      <c r="AU767" s="19" t="s">
        <v>81</v>
      </c>
    </row>
    <row r="768" spans="1:65" s="2" customFormat="1" ht="16.5" customHeight="1">
      <c r="A768" s="36"/>
      <c r="B768" s="37"/>
      <c r="C768" s="175" t="s">
        <v>1308</v>
      </c>
      <c r="D768" s="175" t="s">
        <v>123</v>
      </c>
      <c r="E768" s="176" t="s">
        <v>1309</v>
      </c>
      <c r="F768" s="177" t="s">
        <v>1310</v>
      </c>
      <c r="G768" s="178" t="s">
        <v>301</v>
      </c>
      <c r="H768" s="179">
        <v>79.56</v>
      </c>
      <c r="I768" s="180"/>
      <c r="J768" s="181">
        <f>ROUND(I768*H768,2)</f>
        <v>0</v>
      </c>
      <c r="K768" s="177" t="s">
        <v>19</v>
      </c>
      <c r="L768" s="41"/>
      <c r="M768" s="182" t="s">
        <v>19</v>
      </c>
      <c r="N768" s="183" t="s">
        <v>42</v>
      </c>
      <c r="O768" s="66"/>
      <c r="P768" s="184">
        <f>O768*H768</f>
        <v>0</v>
      </c>
      <c r="Q768" s="184">
        <v>0</v>
      </c>
      <c r="R768" s="184">
        <f>Q768*H768</f>
        <v>0</v>
      </c>
      <c r="S768" s="184">
        <v>0</v>
      </c>
      <c r="T768" s="185">
        <f>S768*H768</f>
        <v>0</v>
      </c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R768" s="186" t="s">
        <v>252</v>
      </c>
      <c r="AT768" s="186" t="s">
        <v>123</v>
      </c>
      <c r="AU768" s="186" t="s">
        <v>81</v>
      </c>
      <c r="AY768" s="19" t="s">
        <v>120</v>
      </c>
      <c r="BE768" s="187">
        <f>IF(N768="základní",J768,0)</f>
        <v>0</v>
      </c>
      <c r="BF768" s="187">
        <f>IF(N768="snížená",J768,0)</f>
        <v>0</v>
      </c>
      <c r="BG768" s="187">
        <f>IF(N768="zákl. přenesená",J768,0)</f>
        <v>0</v>
      </c>
      <c r="BH768" s="187">
        <f>IF(N768="sníž. přenesená",J768,0)</f>
        <v>0</v>
      </c>
      <c r="BI768" s="187">
        <f>IF(N768="nulová",J768,0)</f>
        <v>0</v>
      </c>
      <c r="BJ768" s="19" t="s">
        <v>79</v>
      </c>
      <c r="BK768" s="187">
        <f>ROUND(I768*H768,2)</f>
        <v>0</v>
      </c>
      <c r="BL768" s="19" t="s">
        <v>252</v>
      </c>
      <c r="BM768" s="186" t="s">
        <v>1311</v>
      </c>
    </row>
    <row r="769" spans="1:65" s="15" customFormat="1" ht="10">
      <c r="B769" s="211"/>
      <c r="C769" s="212"/>
      <c r="D769" s="190" t="s">
        <v>130</v>
      </c>
      <c r="E769" s="213" t="s">
        <v>19</v>
      </c>
      <c r="F769" s="214" t="s">
        <v>1312</v>
      </c>
      <c r="G769" s="212"/>
      <c r="H769" s="213" t="s">
        <v>19</v>
      </c>
      <c r="I769" s="215"/>
      <c r="J769" s="212"/>
      <c r="K769" s="212"/>
      <c r="L769" s="216"/>
      <c r="M769" s="217"/>
      <c r="N769" s="218"/>
      <c r="O769" s="218"/>
      <c r="P769" s="218"/>
      <c r="Q769" s="218"/>
      <c r="R769" s="218"/>
      <c r="S769" s="218"/>
      <c r="T769" s="219"/>
      <c r="AT769" s="220" t="s">
        <v>130</v>
      </c>
      <c r="AU769" s="220" t="s">
        <v>81</v>
      </c>
      <c r="AV769" s="15" t="s">
        <v>79</v>
      </c>
      <c r="AW769" s="15" t="s">
        <v>132</v>
      </c>
      <c r="AX769" s="15" t="s">
        <v>71</v>
      </c>
      <c r="AY769" s="220" t="s">
        <v>120</v>
      </c>
    </row>
    <row r="770" spans="1:65" s="13" customFormat="1" ht="10">
      <c r="B770" s="188"/>
      <c r="C770" s="189"/>
      <c r="D770" s="190" t="s">
        <v>130</v>
      </c>
      <c r="E770" s="191" t="s">
        <v>19</v>
      </c>
      <c r="F770" s="192" t="s">
        <v>1313</v>
      </c>
      <c r="G770" s="189"/>
      <c r="H770" s="193">
        <v>79.56</v>
      </c>
      <c r="I770" s="194"/>
      <c r="J770" s="189"/>
      <c r="K770" s="189"/>
      <c r="L770" s="195"/>
      <c r="M770" s="196"/>
      <c r="N770" s="197"/>
      <c r="O770" s="197"/>
      <c r="P770" s="197"/>
      <c r="Q770" s="197"/>
      <c r="R770" s="197"/>
      <c r="S770" s="197"/>
      <c r="T770" s="198"/>
      <c r="AT770" s="199" t="s">
        <v>130</v>
      </c>
      <c r="AU770" s="199" t="s">
        <v>81</v>
      </c>
      <c r="AV770" s="13" t="s">
        <v>81</v>
      </c>
      <c r="AW770" s="13" t="s">
        <v>132</v>
      </c>
      <c r="AX770" s="13" t="s">
        <v>79</v>
      </c>
      <c r="AY770" s="199" t="s">
        <v>120</v>
      </c>
    </row>
    <row r="771" spans="1:65" s="12" customFormat="1" ht="22.75" customHeight="1">
      <c r="B771" s="159"/>
      <c r="C771" s="160"/>
      <c r="D771" s="161" t="s">
        <v>70</v>
      </c>
      <c r="E771" s="173" t="s">
        <v>1314</v>
      </c>
      <c r="F771" s="173" t="s">
        <v>1315</v>
      </c>
      <c r="G771" s="160"/>
      <c r="H771" s="160"/>
      <c r="I771" s="163"/>
      <c r="J771" s="174">
        <f>BK771</f>
        <v>0</v>
      </c>
      <c r="K771" s="160"/>
      <c r="L771" s="165"/>
      <c r="M771" s="166"/>
      <c r="N771" s="167"/>
      <c r="O771" s="167"/>
      <c r="P771" s="168">
        <f>SUM(P772:P803)</f>
        <v>0</v>
      </c>
      <c r="Q771" s="167"/>
      <c r="R771" s="168">
        <f>SUM(R772:R803)</f>
        <v>0.67249411000000003</v>
      </c>
      <c r="S771" s="167"/>
      <c r="T771" s="169">
        <f>SUM(T772:T803)</f>
        <v>0</v>
      </c>
      <c r="AR771" s="170" t="s">
        <v>81</v>
      </c>
      <c r="AT771" s="171" t="s">
        <v>70</v>
      </c>
      <c r="AU771" s="171" t="s">
        <v>79</v>
      </c>
      <c r="AY771" s="170" t="s">
        <v>120</v>
      </c>
      <c r="BK771" s="172">
        <f>SUM(BK772:BK803)</f>
        <v>0</v>
      </c>
    </row>
    <row r="772" spans="1:65" s="2" customFormat="1" ht="21.75" customHeight="1">
      <c r="A772" s="36"/>
      <c r="B772" s="37"/>
      <c r="C772" s="175" t="s">
        <v>1316</v>
      </c>
      <c r="D772" s="175" t="s">
        <v>123</v>
      </c>
      <c r="E772" s="176" t="s">
        <v>1317</v>
      </c>
      <c r="F772" s="177" t="s">
        <v>1318</v>
      </c>
      <c r="G772" s="178" t="s">
        <v>301</v>
      </c>
      <c r="H772" s="179">
        <v>126</v>
      </c>
      <c r="I772" s="180"/>
      <c r="J772" s="181">
        <f>ROUND(I772*H772,2)</f>
        <v>0</v>
      </c>
      <c r="K772" s="177" t="s">
        <v>536</v>
      </c>
      <c r="L772" s="41"/>
      <c r="M772" s="182" t="s">
        <v>19</v>
      </c>
      <c r="N772" s="183" t="s">
        <v>42</v>
      </c>
      <c r="O772" s="66"/>
      <c r="P772" s="184">
        <f>O772*H772</f>
        <v>0</v>
      </c>
      <c r="Q772" s="184">
        <v>0</v>
      </c>
      <c r="R772" s="184">
        <f>Q772*H772</f>
        <v>0</v>
      </c>
      <c r="S772" s="184">
        <v>0</v>
      </c>
      <c r="T772" s="185">
        <f>S772*H772</f>
        <v>0</v>
      </c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R772" s="186" t="s">
        <v>252</v>
      </c>
      <c r="AT772" s="186" t="s">
        <v>123</v>
      </c>
      <c r="AU772" s="186" t="s">
        <v>81</v>
      </c>
      <c r="AY772" s="19" t="s">
        <v>120</v>
      </c>
      <c r="BE772" s="187">
        <f>IF(N772="základní",J772,0)</f>
        <v>0</v>
      </c>
      <c r="BF772" s="187">
        <f>IF(N772="snížená",J772,0)</f>
        <v>0</v>
      </c>
      <c r="BG772" s="187">
        <f>IF(N772="zákl. přenesená",J772,0)</f>
        <v>0</v>
      </c>
      <c r="BH772" s="187">
        <f>IF(N772="sníž. přenesená",J772,0)</f>
        <v>0</v>
      </c>
      <c r="BI772" s="187">
        <f>IF(N772="nulová",J772,0)</f>
        <v>0</v>
      </c>
      <c r="BJ772" s="19" t="s">
        <v>79</v>
      </c>
      <c r="BK772" s="187">
        <f>ROUND(I772*H772,2)</f>
        <v>0</v>
      </c>
      <c r="BL772" s="19" t="s">
        <v>252</v>
      </c>
      <c r="BM772" s="186" t="s">
        <v>1319</v>
      </c>
    </row>
    <row r="773" spans="1:65" s="2" customFormat="1" ht="10">
      <c r="A773" s="36"/>
      <c r="B773" s="37"/>
      <c r="C773" s="38"/>
      <c r="D773" s="245" t="s">
        <v>538</v>
      </c>
      <c r="E773" s="38"/>
      <c r="F773" s="246" t="s">
        <v>1320</v>
      </c>
      <c r="G773" s="38"/>
      <c r="H773" s="38"/>
      <c r="I773" s="247"/>
      <c r="J773" s="38"/>
      <c r="K773" s="38"/>
      <c r="L773" s="41"/>
      <c r="M773" s="248"/>
      <c r="N773" s="249"/>
      <c r="O773" s="66"/>
      <c r="P773" s="66"/>
      <c r="Q773" s="66"/>
      <c r="R773" s="66"/>
      <c r="S773" s="66"/>
      <c r="T773" s="67"/>
      <c r="U773" s="36"/>
      <c r="V773" s="36"/>
      <c r="W773" s="36"/>
      <c r="X773" s="36"/>
      <c r="Y773" s="36"/>
      <c r="Z773" s="36"/>
      <c r="AA773" s="36"/>
      <c r="AB773" s="36"/>
      <c r="AC773" s="36"/>
      <c r="AD773" s="36"/>
      <c r="AE773" s="36"/>
      <c r="AT773" s="19" t="s">
        <v>538</v>
      </c>
      <c r="AU773" s="19" t="s">
        <v>81</v>
      </c>
    </row>
    <row r="774" spans="1:65" s="15" customFormat="1" ht="10">
      <c r="B774" s="211"/>
      <c r="C774" s="212"/>
      <c r="D774" s="190" t="s">
        <v>130</v>
      </c>
      <c r="E774" s="213" t="s">
        <v>19</v>
      </c>
      <c r="F774" s="214" t="s">
        <v>726</v>
      </c>
      <c r="G774" s="212"/>
      <c r="H774" s="213" t="s">
        <v>19</v>
      </c>
      <c r="I774" s="215"/>
      <c r="J774" s="212"/>
      <c r="K774" s="212"/>
      <c r="L774" s="216"/>
      <c r="M774" s="217"/>
      <c r="N774" s="218"/>
      <c r="O774" s="218"/>
      <c r="P774" s="218"/>
      <c r="Q774" s="218"/>
      <c r="R774" s="218"/>
      <c r="S774" s="218"/>
      <c r="T774" s="219"/>
      <c r="AT774" s="220" t="s">
        <v>130</v>
      </c>
      <c r="AU774" s="220" t="s">
        <v>81</v>
      </c>
      <c r="AV774" s="15" t="s">
        <v>79</v>
      </c>
      <c r="AW774" s="15" t="s">
        <v>132</v>
      </c>
      <c r="AX774" s="15" t="s">
        <v>71</v>
      </c>
      <c r="AY774" s="220" t="s">
        <v>120</v>
      </c>
    </row>
    <row r="775" spans="1:65" s="13" customFormat="1" ht="10">
      <c r="B775" s="188"/>
      <c r="C775" s="189"/>
      <c r="D775" s="190" t="s">
        <v>130</v>
      </c>
      <c r="E775" s="191" t="s">
        <v>19</v>
      </c>
      <c r="F775" s="192" t="s">
        <v>1321</v>
      </c>
      <c r="G775" s="189"/>
      <c r="H775" s="193">
        <v>36</v>
      </c>
      <c r="I775" s="194"/>
      <c r="J775" s="189"/>
      <c r="K775" s="189"/>
      <c r="L775" s="195"/>
      <c r="M775" s="196"/>
      <c r="N775" s="197"/>
      <c r="O775" s="197"/>
      <c r="P775" s="197"/>
      <c r="Q775" s="197"/>
      <c r="R775" s="197"/>
      <c r="S775" s="197"/>
      <c r="T775" s="198"/>
      <c r="AT775" s="199" t="s">
        <v>130</v>
      </c>
      <c r="AU775" s="199" t="s">
        <v>81</v>
      </c>
      <c r="AV775" s="13" t="s">
        <v>81</v>
      </c>
      <c r="AW775" s="13" t="s">
        <v>132</v>
      </c>
      <c r="AX775" s="13" t="s">
        <v>71</v>
      </c>
      <c r="AY775" s="199" t="s">
        <v>120</v>
      </c>
    </row>
    <row r="776" spans="1:65" s="13" customFormat="1" ht="10">
      <c r="B776" s="188"/>
      <c r="C776" s="189"/>
      <c r="D776" s="190" t="s">
        <v>130</v>
      </c>
      <c r="E776" s="191" t="s">
        <v>19</v>
      </c>
      <c r="F776" s="192" t="s">
        <v>1322</v>
      </c>
      <c r="G776" s="189"/>
      <c r="H776" s="193">
        <v>54</v>
      </c>
      <c r="I776" s="194"/>
      <c r="J776" s="189"/>
      <c r="K776" s="189"/>
      <c r="L776" s="195"/>
      <c r="M776" s="196"/>
      <c r="N776" s="197"/>
      <c r="O776" s="197"/>
      <c r="P776" s="197"/>
      <c r="Q776" s="197"/>
      <c r="R776" s="197"/>
      <c r="S776" s="197"/>
      <c r="T776" s="198"/>
      <c r="AT776" s="199" t="s">
        <v>130</v>
      </c>
      <c r="AU776" s="199" t="s">
        <v>81</v>
      </c>
      <c r="AV776" s="13" t="s">
        <v>81</v>
      </c>
      <c r="AW776" s="13" t="s">
        <v>132</v>
      </c>
      <c r="AX776" s="13" t="s">
        <v>71</v>
      </c>
      <c r="AY776" s="199" t="s">
        <v>120</v>
      </c>
    </row>
    <row r="777" spans="1:65" s="13" customFormat="1" ht="10">
      <c r="B777" s="188"/>
      <c r="C777" s="189"/>
      <c r="D777" s="190" t="s">
        <v>130</v>
      </c>
      <c r="E777" s="191" t="s">
        <v>19</v>
      </c>
      <c r="F777" s="192" t="s">
        <v>1323</v>
      </c>
      <c r="G777" s="189"/>
      <c r="H777" s="193">
        <v>36</v>
      </c>
      <c r="I777" s="194"/>
      <c r="J777" s="189"/>
      <c r="K777" s="189"/>
      <c r="L777" s="195"/>
      <c r="M777" s="196"/>
      <c r="N777" s="197"/>
      <c r="O777" s="197"/>
      <c r="P777" s="197"/>
      <c r="Q777" s="197"/>
      <c r="R777" s="197"/>
      <c r="S777" s="197"/>
      <c r="T777" s="198"/>
      <c r="AT777" s="199" t="s">
        <v>130</v>
      </c>
      <c r="AU777" s="199" t="s">
        <v>81</v>
      </c>
      <c r="AV777" s="13" t="s">
        <v>81</v>
      </c>
      <c r="AW777" s="13" t="s">
        <v>132</v>
      </c>
      <c r="AX777" s="13" t="s">
        <v>71</v>
      </c>
      <c r="AY777" s="199" t="s">
        <v>120</v>
      </c>
    </row>
    <row r="778" spans="1:65" s="14" customFormat="1" ht="10">
      <c r="B778" s="200"/>
      <c r="C778" s="201"/>
      <c r="D778" s="190" t="s">
        <v>130</v>
      </c>
      <c r="E778" s="202" t="s">
        <v>19</v>
      </c>
      <c r="F778" s="203" t="s">
        <v>133</v>
      </c>
      <c r="G778" s="201"/>
      <c r="H778" s="204">
        <v>126</v>
      </c>
      <c r="I778" s="205"/>
      <c r="J778" s="201"/>
      <c r="K778" s="201"/>
      <c r="L778" s="206"/>
      <c r="M778" s="207"/>
      <c r="N778" s="208"/>
      <c r="O778" s="208"/>
      <c r="P778" s="208"/>
      <c r="Q778" s="208"/>
      <c r="R778" s="208"/>
      <c r="S778" s="208"/>
      <c r="T778" s="209"/>
      <c r="AT778" s="210" t="s">
        <v>130</v>
      </c>
      <c r="AU778" s="210" t="s">
        <v>81</v>
      </c>
      <c r="AV778" s="14" t="s">
        <v>128</v>
      </c>
      <c r="AW778" s="14" t="s">
        <v>132</v>
      </c>
      <c r="AX778" s="14" t="s">
        <v>79</v>
      </c>
      <c r="AY778" s="210" t="s">
        <v>120</v>
      </c>
    </row>
    <row r="779" spans="1:65" s="2" customFormat="1" ht="16.5" customHeight="1">
      <c r="A779" s="36"/>
      <c r="B779" s="37"/>
      <c r="C779" s="232" t="s">
        <v>1324</v>
      </c>
      <c r="D779" s="232" t="s">
        <v>186</v>
      </c>
      <c r="E779" s="233" t="s">
        <v>1325</v>
      </c>
      <c r="F779" s="234" t="s">
        <v>1326</v>
      </c>
      <c r="G779" s="235" t="s">
        <v>189</v>
      </c>
      <c r="H779" s="236">
        <v>0.32200000000000001</v>
      </c>
      <c r="I779" s="237"/>
      <c r="J779" s="238">
        <f>ROUND(I779*H779,2)</f>
        <v>0</v>
      </c>
      <c r="K779" s="234" t="s">
        <v>536</v>
      </c>
      <c r="L779" s="239"/>
      <c r="M779" s="240" t="s">
        <v>19</v>
      </c>
      <c r="N779" s="241" t="s">
        <v>42</v>
      </c>
      <c r="O779" s="66"/>
      <c r="P779" s="184">
        <f>O779*H779</f>
        <v>0</v>
      </c>
      <c r="Q779" s="184">
        <v>1</v>
      </c>
      <c r="R779" s="184">
        <f>Q779*H779</f>
        <v>0.32200000000000001</v>
      </c>
      <c r="S779" s="184">
        <v>0</v>
      </c>
      <c r="T779" s="185">
        <f>S779*H779</f>
        <v>0</v>
      </c>
      <c r="U779" s="36"/>
      <c r="V779" s="36"/>
      <c r="W779" s="36"/>
      <c r="X779" s="36"/>
      <c r="Y779" s="36"/>
      <c r="Z779" s="36"/>
      <c r="AA779" s="36"/>
      <c r="AB779" s="36"/>
      <c r="AC779" s="36"/>
      <c r="AD779" s="36"/>
      <c r="AE779" s="36"/>
      <c r="AR779" s="186" t="s">
        <v>337</v>
      </c>
      <c r="AT779" s="186" t="s">
        <v>186</v>
      </c>
      <c r="AU779" s="186" t="s">
        <v>81</v>
      </c>
      <c r="AY779" s="19" t="s">
        <v>120</v>
      </c>
      <c r="BE779" s="187">
        <f>IF(N779="základní",J779,0)</f>
        <v>0</v>
      </c>
      <c r="BF779" s="187">
        <f>IF(N779="snížená",J779,0)</f>
        <v>0</v>
      </c>
      <c r="BG779" s="187">
        <f>IF(N779="zákl. přenesená",J779,0)</f>
        <v>0</v>
      </c>
      <c r="BH779" s="187">
        <f>IF(N779="sníž. přenesená",J779,0)</f>
        <v>0</v>
      </c>
      <c r="BI779" s="187">
        <f>IF(N779="nulová",J779,0)</f>
        <v>0</v>
      </c>
      <c r="BJ779" s="19" t="s">
        <v>79</v>
      </c>
      <c r="BK779" s="187">
        <f>ROUND(I779*H779,2)</f>
        <v>0</v>
      </c>
      <c r="BL779" s="19" t="s">
        <v>252</v>
      </c>
      <c r="BM779" s="186" t="s">
        <v>1327</v>
      </c>
    </row>
    <row r="780" spans="1:65" s="15" customFormat="1" ht="10">
      <c r="B780" s="211"/>
      <c r="C780" s="212"/>
      <c r="D780" s="190" t="s">
        <v>130</v>
      </c>
      <c r="E780" s="213" t="s">
        <v>19</v>
      </c>
      <c r="F780" s="214" t="s">
        <v>726</v>
      </c>
      <c r="G780" s="212"/>
      <c r="H780" s="213" t="s">
        <v>19</v>
      </c>
      <c r="I780" s="215"/>
      <c r="J780" s="212"/>
      <c r="K780" s="212"/>
      <c r="L780" s="216"/>
      <c r="M780" s="217"/>
      <c r="N780" s="218"/>
      <c r="O780" s="218"/>
      <c r="P780" s="218"/>
      <c r="Q780" s="218"/>
      <c r="R780" s="218"/>
      <c r="S780" s="218"/>
      <c r="T780" s="219"/>
      <c r="AT780" s="220" t="s">
        <v>130</v>
      </c>
      <c r="AU780" s="220" t="s">
        <v>81</v>
      </c>
      <c r="AV780" s="15" t="s">
        <v>79</v>
      </c>
      <c r="AW780" s="15" t="s">
        <v>132</v>
      </c>
      <c r="AX780" s="15" t="s">
        <v>71</v>
      </c>
      <c r="AY780" s="220" t="s">
        <v>120</v>
      </c>
    </row>
    <row r="781" spans="1:65" s="13" customFormat="1" ht="10">
      <c r="B781" s="188"/>
      <c r="C781" s="189"/>
      <c r="D781" s="190" t="s">
        <v>130</v>
      </c>
      <c r="E781" s="191" t="s">
        <v>19</v>
      </c>
      <c r="F781" s="192" t="s">
        <v>1328</v>
      </c>
      <c r="G781" s="189"/>
      <c r="H781" s="193">
        <v>9.1929600000000014E-2</v>
      </c>
      <c r="I781" s="194"/>
      <c r="J781" s="189"/>
      <c r="K781" s="189"/>
      <c r="L781" s="195"/>
      <c r="M781" s="196"/>
      <c r="N781" s="197"/>
      <c r="O781" s="197"/>
      <c r="P781" s="197"/>
      <c r="Q781" s="197"/>
      <c r="R781" s="197"/>
      <c r="S781" s="197"/>
      <c r="T781" s="198"/>
      <c r="AT781" s="199" t="s">
        <v>130</v>
      </c>
      <c r="AU781" s="199" t="s">
        <v>81</v>
      </c>
      <c r="AV781" s="13" t="s">
        <v>81</v>
      </c>
      <c r="AW781" s="13" t="s">
        <v>132</v>
      </c>
      <c r="AX781" s="13" t="s">
        <v>71</v>
      </c>
      <c r="AY781" s="199" t="s">
        <v>120</v>
      </c>
    </row>
    <row r="782" spans="1:65" s="13" customFormat="1" ht="10">
      <c r="B782" s="188"/>
      <c r="C782" s="189"/>
      <c r="D782" s="190" t="s">
        <v>130</v>
      </c>
      <c r="E782" s="191" t="s">
        <v>19</v>
      </c>
      <c r="F782" s="192" t="s">
        <v>1329</v>
      </c>
      <c r="G782" s="189"/>
      <c r="H782" s="193">
        <v>0.1378944</v>
      </c>
      <c r="I782" s="194"/>
      <c r="J782" s="189"/>
      <c r="K782" s="189"/>
      <c r="L782" s="195"/>
      <c r="M782" s="196"/>
      <c r="N782" s="197"/>
      <c r="O782" s="197"/>
      <c r="P782" s="197"/>
      <c r="Q782" s="197"/>
      <c r="R782" s="197"/>
      <c r="S782" s="197"/>
      <c r="T782" s="198"/>
      <c r="AT782" s="199" t="s">
        <v>130</v>
      </c>
      <c r="AU782" s="199" t="s">
        <v>81</v>
      </c>
      <c r="AV782" s="13" t="s">
        <v>81</v>
      </c>
      <c r="AW782" s="13" t="s">
        <v>132</v>
      </c>
      <c r="AX782" s="13" t="s">
        <v>71</v>
      </c>
      <c r="AY782" s="199" t="s">
        <v>120</v>
      </c>
    </row>
    <row r="783" spans="1:65" s="13" customFormat="1" ht="10">
      <c r="B783" s="188"/>
      <c r="C783" s="189"/>
      <c r="D783" s="190" t="s">
        <v>130</v>
      </c>
      <c r="E783" s="191" t="s">
        <v>19</v>
      </c>
      <c r="F783" s="192" t="s">
        <v>1330</v>
      </c>
      <c r="G783" s="189"/>
      <c r="H783" s="193">
        <v>9.1929600000000014E-2</v>
      </c>
      <c r="I783" s="194"/>
      <c r="J783" s="189"/>
      <c r="K783" s="189"/>
      <c r="L783" s="195"/>
      <c r="M783" s="196"/>
      <c r="N783" s="197"/>
      <c r="O783" s="197"/>
      <c r="P783" s="197"/>
      <c r="Q783" s="197"/>
      <c r="R783" s="197"/>
      <c r="S783" s="197"/>
      <c r="T783" s="198"/>
      <c r="AT783" s="199" t="s">
        <v>130</v>
      </c>
      <c r="AU783" s="199" t="s">
        <v>81</v>
      </c>
      <c r="AV783" s="13" t="s">
        <v>81</v>
      </c>
      <c r="AW783" s="13" t="s">
        <v>132</v>
      </c>
      <c r="AX783" s="13" t="s">
        <v>71</v>
      </c>
      <c r="AY783" s="199" t="s">
        <v>120</v>
      </c>
    </row>
    <row r="784" spans="1:65" s="14" customFormat="1" ht="10">
      <c r="B784" s="200"/>
      <c r="C784" s="201"/>
      <c r="D784" s="190" t="s">
        <v>130</v>
      </c>
      <c r="E784" s="202" t="s">
        <v>19</v>
      </c>
      <c r="F784" s="203" t="s">
        <v>133</v>
      </c>
      <c r="G784" s="201"/>
      <c r="H784" s="204">
        <v>0.32175360000000003</v>
      </c>
      <c r="I784" s="205"/>
      <c r="J784" s="201"/>
      <c r="K784" s="201"/>
      <c r="L784" s="206"/>
      <c r="M784" s="207"/>
      <c r="N784" s="208"/>
      <c r="O784" s="208"/>
      <c r="P784" s="208"/>
      <c r="Q784" s="208"/>
      <c r="R784" s="208"/>
      <c r="S784" s="208"/>
      <c r="T784" s="209"/>
      <c r="AT784" s="210" t="s">
        <v>130</v>
      </c>
      <c r="AU784" s="210" t="s">
        <v>81</v>
      </c>
      <c r="AV784" s="14" t="s">
        <v>128</v>
      </c>
      <c r="AW784" s="14" t="s">
        <v>132</v>
      </c>
      <c r="AX784" s="14" t="s">
        <v>79</v>
      </c>
      <c r="AY784" s="210" t="s">
        <v>120</v>
      </c>
    </row>
    <row r="785" spans="1:65" s="2" customFormat="1" ht="21.75" customHeight="1">
      <c r="A785" s="36"/>
      <c r="B785" s="37"/>
      <c r="C785" s="175" t="s">
        <v>1331</v>
      </c>
      <c r="D785" s="175" t="s">
        <v>123</v>
      </c>
      <c r="E785" s="176" t="s">
        <v>1332</v>
      </c>
      <c r="F785" s="177" t="s">
        <v>1333</v>
      </c>
      <c r="G785" s="178" t="s">
        <v>404</v>
      </c>
      <c r="H785" s="179">
        <v>27.838999999999999</v>
      </c>
      <c r="I785" s="180"/>
      <c r="J785" s="181">
        <f>ROUND(I785*H785,2)</f>
        <v>0</v>
      </c>
      <c r="K785" s="177" t="s">
        <v>536</v>
      </c>
      <c r="L785" s="41"/>
      <c r="M785" s="182" t="s">
        <v>19</v>
      </c>
      <c r="N785" s="183" t="s">
        <v>42</v>
      </c>
      <c r="O785" s="66"/>
      <c r="P785" s="184">
        <f>O785*H785</f>
        <v>0</v>
      </c>
      <c r="Q785" s="184">
        <v>4.8999999999999998E-4</v>
      </c>
      <c r="R785" s="184">
        <f>Q785*H785</f>
        <v>1.364111E-2</v>
      </c>
      <c r="S785" s="184">
        <v>0</v>
      </c>
      <c r="T785" s="185">
        <f>S785*H785</f>
        <v>0</v>
      </c>
      <c r="U785" s="36"/>
      <c r="V785" s="36"/>
      <c r="W785" s="36"/>
      <c r="X785" s="36"/>
      <c r="Y785" s="36"/>
      <c r="Z785" s="36"/>
      <c r="AA785" s="36"/>
      <c r="AB785" s="36"/>
      <c r="AC785" s="36"/>
      <c r="AD785" s="36"/>
      <c r="AE785" s="36"/>
      <c r="AR785" s="186" t="s">
        <v>252</v>
      </c>
      <c r="AT785" s="186" t="s">
        <v>123</v>
      </c>
      <c r="AU785" s="186" t="s">
        <v>81</v>
      </c>
      <c r="AY785" s="19" t="s">
        <v>120</v>
      </c>
      <c r="BE785" s="187">
        <f>IF(N785="základní",J785,0)</f>
        <v>0</v>
      </c>
      <c r="BF785" s="187">
        <f>IF(N785="snížená",J785,0)</f>
        <v>0</v>
      </c>
      <c r="BG785" s="187">
        <f>IF(N785="zákl. přenesená",J785,0)</f>
        <v>0</v>
      </c>
      <c r="BH785" s="187">
        <f>IF(N785="sníž. přenesená",J785,0)</f>
        <v>0</v>
      </c>
      <c r="BI785" s="187">
        <f>IF(N785="nulová",J785,0)</f>
        <v>0</v>
      </c>
      <c r="BJ785" s="19" t="s">
        <v>79</v>
      </c>
      <c r="BK785" s="187">
        <f>ROUND(I785*H785,2)</f>
        <v>0</v>
      </c>
      <c r="BL785" s="19" t="s">
        <v>252</v>
      </c>
      <c r="BM785" s="186" t="s">
        <v>1334</v>
      </c>
    </row>
    <row r="786" spans="1:65" s="2" customFormat="1" ht="10">
      <c r="A786" s="36"/>
      <c r="B786" s="37"/>
      <c r="C786" s="38"/>
      <c r="D786" s="245" t="s">
        <v>538</v>
      </c>
      <c r="E786" s="38"/>
      <c r="F786" s="246" t="s">
        <v>1335</v>
      </c>
      <c r="G786" s="38"/>
      <c r="H786" s="38"/>
      <c r="I786" s="247"/>
      <c r="J786" s="38"/>
      <c r="K786" s="38"/>
      <c r="L786" s="41"/>
      <c r="M786" s="248"/>
      <c r="N786" s="249"/>
      <c r="O786" s="66"/>
      <c r="P786" s="66"/>
      <c r="Q786" s="66"/>
      <c r="R786" s="66"/>
      <c r="S786" s="66"/>
      <c r="T786" s="67"/>
      <c r="U786" s="36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  <c r="AT786" s="19" t="s">
        <v>538</v>
      </c>
      <c r="AU786" s="19" t="s">
        <v>81</v>
      </c>
    </row>
    <row r="787" spans="1:65" s="15" customFormat="1" ht="10">
      <c r="B787" s="211"/>
      <c r="C787" s="212"/>
      <c r="D787" s="190" t="s">
        <v>130</v>
      </c>
      <c r="E787" s="213" t="s">
        <v>19</v>
      </c>
      <c r="F787" s="214" t="s">
        <v>1336</v>
      </c>
      <c r="G787" s="212"/>
      <c r="H787" s="213" t="s">
        <v>19</v>
      </c>
      <c r="I787" s="215"/>
      <c r="J787" s="212"/>
      <c r="K787" s="212"/>
      <c r="L787" s="216"/>
      <c r="M787" s="217"/>
      <c r="N787" s="218"/>
      <c r="O787" s="218"/>
      <c r="P787" s="218"/>
      <c r="Q787" s="218"/>
      <c r="R787" s="218"/>
      <c r="S787" s="218"/>
      <c r="T787" s="219"/>
      <c r="AT787" s="220" t="s">
        <v>130</v>
      </c>
      <c r="AU787" s="220" t="s">
        <v>81</v>
      </c>
      <c r="AV787" s="15" t="s">
        <v>79</v>
      </c>
      <c r="AW787" s="15" t="s">
        <v>132</v>
      </c>
      <c r="AX787" s="15" t="s">
        <v>71</v>
      </c>
      <c r="AY787" s="220" t="s">
        <v>120</v>
      </c>
    </row>
    <row r="788" spans="1:65" s="13" customFormat="1" ht="10">
      <c r="B788" s="188"/>
      <c r="C788" s="189"/>
      <c r="D788" s="190" t="s">
        <v>130</v>
      </c>
      <c r="E788" s="191" t="s">
        <v>19</v>
      </c>
      <c r="F788" s="192" t="s">
        <v>1337</v>
      </c>
      <c r="G788" s="189"/>
      <c r="H788" s="193">
        <v>25.444800000000001</v>
      </c>
      <c r="I788" s="194"/>
      <c r="J788" s="189"/>
      <c r="K788" s="189"/>
      <c r="L788" s="195"/>
      <c r="M788" s="196"/>
      <c r="N788" s="197"/>
      <c r="O788" s="197"/>
      <c r="P788" s="197"/>
      <c r="Q788" s="197"/>
      <c r="R788" s="197"/>
      <c r="S788" s="197"/>
      <c r="T788" s="198"/>
      <c r="AT788" s="199" t="s">
        <v>130</v>
      </c>
      <c r="AU788" s="199" t="s">
        <v>81</v>
      </c>
      <c r="AV788" s="13" t="s">
        <v>81</v>
      </c>
      <c r="AW788" s="13" t="s">
        <v>132</v>
      </c>
      <c r="AX788" s="13" t="s">
        <v>71</v>
      </c>
      <c r="AY788" s="199" t="s">
        <v>120</v>
      </c>
    </row>
    <row r="789" spans="1:65" s="13" customFormat="1" ht="10">
      <c r="B789" s="188"/>
      <c r="C789" s="189"/>
      <c r="D789" s="190" t="s">
        <v>130</v>
      </c>
      <c r="E789" s="191" t="s">
        <v>19</v>
      </c>
      <c r="F789" s="192" t="s">
        <v>1338</v>
      </c>
      <c r="G789" s="189"/>
      <c r="H789" s="193">
        <v>2.3939999999999997</v>
      </c>
      <c r="I789" s="194"/>
      <c r="J789" s="189"/>
      <c r="K789" s="189"/>
      <c r="L789" s="195"/>
      <c r="M789" s="196"/>
      <c r="N789" s="197"/>
      <c r="O789" s="197"/>
      <c r="P789" s="197"/>
      <c r="Q789" s="197"/>
      <c r="R789" s="197"/>
      <c r="S789" s="197"/>
      <c r="T789" s="198"/>
      <c r="AT789" s="199" t="s">
        <v>130</v>
      </c>
      <c r="AU789" s="199" t="s">
        <v>81</v>
      </c>
      <c r="AV789" s="13" t="s">
        <v>81</v>
      </c>
      <c r="AW789" s="13" t="s">
        <v>132</v>
      </c>
      <c r="AX789" s="13" t="s">
        <v>71</v>
      </c>
      <c r="AY789" s="199" t="s">
        <v>120</v>
      </c>
    </row>
    <row r="790" spans="1:65" s="14" customFormat="1" ht="10">
      <c r="B790" s="200"/>
      <c r="C790" s="201"/>
      <c r="D790" s="190" t="s">
        <v>130</v>
      </c>
      <c r="E790" s="202" t="s">
        <v>19</v>
      </c>
      <c r="F790" s="203" t="s">
        <v>133</v>
      </c>
      <c r="G790" s="201"/>
      <c r="H790" s="204">
        <v>27.838799999999999</v>
      </c>
      <c r="I790" s="205"/>
      <c r="J790" s="201"/>
      <c r="K790" s="201"/>
      <c r="L790" s="206"/>
      <c r="M790" s="207"/>
      <c r="N790" s="208"/>
      <c r="O790" s="208"/>
      <c r="P790" s="208"/>
      <c r="Q790" s="208"/>
      <c r="R790" s="208"/>
      <c r="S790" s="208"/>
      <c r="T790" s="209"/>
      <c r="AT790" s="210" t="s">
        <v>130</v>
      </c>
      <c r="AU790" s="210" t="s">
        <v>81</v>
      </c>
      <c r="AV790" s="14" t="s">
        <v>128</v>
      </c>
      <c r="AW790" s="14" t="s">
        <v>132</v>
      </c>
      <c r="AX790" s="14" t="s">
        <v>79</v>
      </c>
      <c r="AY790" s="210" t="s">
        <v>120</v>
      </c>
    </row>
    <row r="791" spans="1:65" s="2" customFormat="1" ht="16.5" customHeight="1">
      <c r="A791" s="36"/>
      <c r="B791" s="37"/>
      <c r="C791" s="232" t="s">
        <v>1339</v>
      </c>
      <c r="D791" s="232" t="s">
        <v>186</v>
      </c>
      <c r="E791" s="233" t="s">
        <v>1340</v>
      </c>
      <c r="F791" s="234" t="s">
        <v>1341</v>
      </c>
      <c r="G791" s="235" t="s">
        <v>404</v>
      </c>
      <c r="H791" s="236">
        <v>30.623000000000001</v>
      </c>
      <c r="I791" s="237"/>
      <c r="J791" s="238">
        <f>ROUND(I791*H791,2)</f>
        <v>0</v>
      </c>
      <c r="K791" s="234" t="s">
        <v>19</v>
      </c>
      <c r="L791" s="239"/>
      <c r="M791" s="240" t="s">
        <v>19</v>
      </c>
      <c r="N791" s="241" t="s">
        <v>42</v>
      </c>
      <c r="O791" s="66"/>
      <c r="P791" s="184">
        <f>O791*H791</f>
        <v>0</v>
      </c>
      <c r="Q791" s="184">
        <v>1.0999999999999999E-2</v>
      </c>
      <c r="R791" s="184">
        <f>Q791*H791</f>
        <v>0.33685300000000001</v>
      </c>
      <c r="S791" s="184">
        <v>0</v>
      </c>
      <c r="T791" s="185">
        <f>S791*H791</f>
        <v>0</v>
      </c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R791" s="186" t="s">
        <v>337</v>
      </c>
      <c r="AT791" s="186" t="s">
        <v>186</v>
      </c>
      <c r="AU791" s="186" t="s">
        <v>81</v>
      </c>
      <c r="AY791" s="19" t="s">
        <v>120</v>
      </c>
      <c r="BE791" s="187">
        <f>IF(N791="základní",J791,0)</f>
        <v>0</v>
      </c>
      <c r="BF791" s="187">
        <f>IF(N791="snížená",J791,0)</f>
        <v>0</v>
      </c>
      <c r="BG791" s="187">
        <f>IF(N791="zákl. přenesená",J791,0)</f>
        <v>0</v>
      </c>
      <c r="BH791" s="187">
        <f>IF(N791="sníž. přenesená",J791,0)</f>
        <v>0</v>
      </c>
      <c r="BI791" s="187">
        <f>IF(N791="nulová",J791,0)</f>
        <v>0</v>
      </c>
      <c r="BJ791" s="19" t="s">
        <v>79</v>
      </c>
      <c r="BK791" s="187">
        <f>ROUND(I791*H791,2)</f>
        <v>0</v>
      </c>
      <c r="BL791" s="19" t="s">
        <v>252</v>
      </c>
      <c r="BM791" s="186" t="s">
        <v>1342</v>
      </c>
    </row>
    <row r="792" spans="1:65" s="15" customFormat="1" ht="10">
      <c r="B792" s="211"/>
      <c r="C792" s="212"/>
      <c r="D792" s="190" t="s">
        <v>130</v>
      </c>
      <c r="E792" s="213" t="s">
        <v>19</v>
      </c>
      <c r="F792" s="214" t="s">
        <v>1343</v>
      </c>
      <c r="G792" s="212"/>
      <c r="H792" s="213" t="s">
        <v>19</v>
      </c>
      <c r="I792" s="215"/>
      <c r="J792" s="212"/>
      <c r="K792" s="212"/>
      <c r="L792" s="216"/>
      <c r="M792" s="217"/>
      <c r="N792" s="218"/>
      <c r="O792" s="218"/>
      <c r="P792" s="218"/>
      <c r="Q792" s="218"/>
      <c r="R792" s="218"/>
      <c r="S792" s="218"/>
      <c r="T792" s="219"/>
      <c r="AT792" s="220" t="s">
        <v>130</v>
      </c>
      <c r="AU792" s="220" t="s">
        <v>81</v>
      </c>
      <c r="AV792" s="15" t="s">
        <v>79</v>
      </c>
      <c r="AW792" s="15" t="s">
        <v>132</v>
      </c>
      <c r="AX792" s="15" t="s">
        <v>71</v>
      </c>
      <c r="AY792" s="220" t="s">
        <v>120</v>
      </c>
    </row>
    <row r="793" spans="1:65" s="13" customFormat="1" ht="10">
      <c r="B793" s="188"/>
      <c r="C793" s="189"/>
      <c r="D793" s="190" t="s">
        <v>130</v>
      </c>
      <c r="E793" s="191" t="s">
        <v>19</v>
      </c>
      <c r="F793" s="192" t="s">
        <v>1344</v>
      </c>
      <c r="G793" s="189"/>
      <c r="H793" s="193">
        <v>27.989280000000004</v>
      </c>
      <c r="I793" s="194"/>
      <c r="J793" s="189"/>
      <c r="K793" s="189"/>
      <c r="L793" s="195"/>
      <c r="M793" s="196"/>
      <c r="N793" s="197"/>
      <c r="O793" s="197"/>
      <c r="P793" s="197"/>
      <c r="Q793" s="197"/>
      <c r="R793" s="197"/>
      <c r="S793" s="197"/>
      <c r="T793" s="198"/>
      <c r="AT793" s="199" t="s">
        <v>130</v>
      </c>
      <c r="AU793" s="199" t="s">
        <v>81</v>
      </c>
      <c r="AV793" s="13" t="s">
        <v>81</v>
      </c>
      <c r="AW793" s="13" t="s">
        <v>132</v>
      </c>
      <c r="AX793" s="13" t="s">
        <v>71</v>
      </c>
      <c r="AY793" s="199" t="s">
        <v>120</v>
      </c>
    </row>
    <row r="794" spans="1:65" s="13" customFormat="1" ht="10">
      <c r="B794" s="188"/>
      <c r="C794" s="189"/>
      <c r="D794" s="190" t="s">
        <v>130</v>
      </c>
      <c r="E794" s="191" t="s">
        <v>19</v>
      </c>
      <c r="F794" s="192" t="s">
        <v>1345</v>
      </c>
      <c r="G794" s="189"/>
      <c r="H794" s="193">
        <v>2.6334</v>
      </c>
      <c r="I794" s="194"/>
      <c r="J794" s="189"/>
      <c r="K794" s="189"/>
      <c r="L794" s="195"/>
      <c r="M794" s="196"/>
      <c r="N794" s="197"/>
      <c r="O794" s="197"/>
      <c r="P794" s="197"/>
      <c r="Q794" s="197"/>
      <c r="R794" s="197"/>
      <c r="S794" s="197"/>
      <c r="T794" s="198"/>
      <c r="AT794" s="199" t="s">
        <v>130</v>
      </c>
      <c r="AU794" s="199" t="s">
        <v>81</v>
      </c>
      <c r="AV794" s="13" t="s">
        <v>81</v>
      </c>
      <c r="AW794" s="13" t="s">
        <v>132</v>
      </c>
      <c r="AX794" s="13" t="s">
        <v>71</v>
      </c>
      <c r="AY794" s="199" t="s">
        <v>120</v>
      </c>
    </row>
    <row r="795" spans="1:65" s="14" customFormat="1" ht="10">
      <c r="B795" s="200"/>
      <c r="C795" s="201"/>
      <c r="D795" s="190" t="s">
        <v>130</v>
      </c>
      <c r="E795" s="202" t="s">
        <v>19</v>
      </c>
      <c r="F795" s="203" t="s">
        <v>133</v>
      </c>
      <c r="G795" s="201"/>
      <c r="H795" s="204">
        <v>30.622680000000003</v>
      </c>
      <c r="I795" s="205"/>
      <c r="J795" s="201"/>
      <c r="K795" s="201"/>
      <c r="L795" s="206"/>
      <c r="M795" s="207"/>
      <c r="N795" s="208"/>
      <c r="O795" s="208"/>
      <c r="P795" s="208"/>
      <c r="Q795" s="208"/>
      <c r="R795" s="208"/>
      <c r="S795" s="208"/>
      <c r="T795" s="209"/>
      <c r="AT795" s="210" t="s">
        <v>130</v>
      </c>
      <c r="AU795" s="210" t="s">
        <v>81</v>
      </c>
      <c r="AV795" s="14" t="s">
        <v>128</v>
      </c>
      <c r="AW795" s="14" t="s">
        <v>132</v>
      </c>
      <c r="AX795" s="14" t="s">
        <v>79</v>
      </c>
      <c r="AY795" s="210" t="s">
        <v>120</v>
      </c>
    </row>
    <row r="796" spans="1:65" s="2" customFormat="1" ht="16.5" customHeight="1">
      <c r="A796" s="36"/>
      <c r="B796" s="37"/>
      <c r="C796" s="175" t="s">
        <v>1346</v>
      </c>
      <c r="D796" s="175" t="s">
        <v>123</v>
      </c>
      <c r="E796" s="176" t="s">
        <v>1347</v>
      </c>
      <c r="F796" s="177" t="s">
        <v>1348</v>
      </c>
      <c r="G796" s="178" t="s">
        <v>301</v>
      </c>
      <c r="H796" s="179">
        <v>81.900000000000006</v>
      </c>
      <c r="I796" s="180"/>
      <c r="J796" s="181">
        <f>ROUND(I796*H796,2)</f>
        <v>0</v>
      </c>
      <c r="K796" s="177" t="s">
        <v>536</v>
      </c>
      <c r="L796" s="41"/>
      <c r="M796" s="182" t="s">
        <v>19</v>
      </c>
      <c r="N796" s="183" t="s">
        <v>42</v>
      </c>
      <c r="O796" s="66"/>
      <c r="P796" s="184">
        <f>O796*H796</f>
        <v>0</v>
      </c>
      <c r="Q796" s="184">
        <v>0</v>
      </c>
      <c r="R796" s="184">
        <f>Q796*H796</f>
        <v>0</v>
      </c>
      <c r="S796" s="184">
        <v>0</v>
      </c>
      <c r="T796" s="185">
        <f>S796*H796</f>
        <v>0</v>
      </c>
      <c r="U796" s="36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  <c r="AR796" s="186" t="s">
        <v>252</v>
      </c>
      <c r="AT796" s="186" t="s">
        <v>123</v>
      </c>
      <c r="AU796" s="186" t="s">
        <v>81</v>
      </c>
      <c r="AY796" s="19" t="s">
        <v>120</v>
      </c>
      <c r="BE796" s="187">
        <f>IF(N796="základní",J796,0)</f>
        <v>0</v>
      </c>
      <c r="BF796" s="187">
        <f>IF(N796="snížená",J796,0)</f>
        <v>0</v>
      </c>
      <c r="BG796" s="187">
        <f>IF(N796="zákl. přenesená",J796,0)</f>
        <v>0</v>
      </c>
      <c r="BH796" s="187">
        <f>IF(N796="sníž. přenesená",J796,0)</f>
        <v>0</v>
      </c>
      <c r="BI796" s="187">
        <f>IF(N796="nulová",J796,0)</f>
        <v>0</v>
      </c>
      <c r="BJ796" s="19" t="s">
        <v>79</v>
      </c>
      <c r="BK796" s="187">
        <f>ROUND(I796*H796,2)</f>
        <v>0</v>
      </c>
      <c r="BL796" s="19" t="s">
        <v>252</v>
      </c>
      <c r="BM796" s="186" t="s">
        <v>1349</v>
      </c>
    </row>
    <row r="797" spans="1:65" s="2" customFormat="1" ht="10">
      <c r="A797" s="36"/>
      <c r="B797" s="37"/>
      <c r="C797" s="38"/>
      <c r="D797" s="245" t="s">
        <v>538</v>
      </c>
      <c r="E797" s="38"/>
      <c r="F797" s="246" t="s">
        <v>1350</v>
      </c>
      <c r="G797" s="38"/>
      <c r="H797" s="38"/>
      <c r="I797" s="247"/>
      <c r="J797" s="38"/>
      <c r="K797" s="38"/>
      <c r="L797" s="41"/>
      <c r="M797" s="248"/>
      <c r="N797" s="249"/>
      <c r="O797" s="66"/>
      <c r="P797" s="66"/>
      <c r="Q797" s="66"/>
      <c r="R797" s="66"/>
      <c r="S797" s="66"/>
      <c r="T797" s="67"/>
      <c r="U797" s="36"/>
      <c r="V797" s="36"/>
      <c r="W797" s="36"/>
      <c r="X797" s="36"/>
      <c r="Y797" s="36"/>
      <c r="Z797" s="36"/>
      <c r="AA797" s="36"/>
      <c r="AB797" s="36"/>
      <c r="AC797" s="36"/>
      <c r="AD797" s="36"/>
      <c r="AE797" s="36"/>
      <c r="AT797" s="19" t="s">
        <v>538</v>
      </c>
      <c r="AU797" s="19" t="s">
        <v>81</v>
      </c>
    </row>
    <row r="798" spans="1:65" s="15" customFormat="1" ht="10">
      <c r="B798" s="211"/>
      <c r="C798" s="212"/>
      <c r="D798" s="190" t="s">
        <v>130</v>
      </c>
      <c r="E798" s="213" t="s">
        <v>19</v>
      </c>
      <c r="F798" s="214" t="s">
        <v>1336</v>
      </c>
      <c r="G798" s="212"/>
      <c r="H798" s="213" t="s">
        <v>19</v>
      </c>
      <c r="I798" s="215"/>
      <c r="J798" s="212"/>
      <c r="K798" s="212"/>
      <c r="L798" s="216"/>
      <c r="M798" s="217"/>
      <c r="N798" s="218"/>
      <c r="O798" s="218"/>
      <c r="P798" s="218"/>
      <c r="Q798" s="218"/>
      <c r="R798" s="218"/>
      <c r="S798" s="218"/>
      <c r="T798" s="219"/>
      <c r="AT798" s="220" t="s">
        <v>130</v>
      </c>
      <c r="AU798" s="220" t="s">
        <v>81</v>
      </c>
      <c r="AV798" s="15" t="s">
        <v>79</v>
      </c>
      <c r="AW798" s="15" t="s">
        <v>132</v>
      </c>
      <c r="AX798" s="15" t="s">
        <v>71</v>
      </c>
      <c r="AY798" s="220" t="s">
        <v>120</v>
      </c>
    </row>
    <row r="799" spans="1:65" s="13" customFormat="1" ht="10">
      <c r="B799" s="188"/>
      <c r="C799" s="189"/>
      <c r="D799" s="190" t="s">
        <v>130</v>
      </c>
      <c r="E799" s="191" t="s">
        <v>19</v>
      </c>
      <c r="F799" s="192" t="s">
        <v>1351</v>
      </c>
      <c r="G799" s="189"/>
      <c r="H799" s="193">
        <v>72</v>
      </c>
      <c r="I799" s="194"/>
      <c r="J799" s="189"/>
      <c r="K799" s="189"/>
      <c r="L799" s="195"/>
      <c r="M799" s="196"/>
      <c r="N799" s="197"/>
      <c r="O799" s="197"/>
      <c r="P799" s="197"/>
      <c r="Q799" s="197"/>
      <c r="R799" s="197"/>
      <c r="S799" s="197"/>
      <c r="T799" s="198"/>
      <c r="AT799" s="199" t="s">
        <v>130</v>
      </c>
      <c r="AU799" s="199" t="s">
        <v>81</v>
      </c>
      <c r="AV799" s="13" t="s">
        <v>81</v>
      </c>
      <c r="AW799" s="13" t="s">
        <v>132</v>
      </c>
      <c r="AX799" s="13" t="s">
        <v>71</v>
      </c>
      <c r="AY799" s="199" t="s">
        <v>120</v>
      </c>
    </row>
    <row r="800" spans="1:65" s="13" customFormat="1" ht="10">
      <c r="B800" s="188"/>
      <c r="C800" s="189"/>
      <c r="D800" s="190" t="s">
        <v>130</v>
      </c>
      <c r="E800" s="191" t="s">
        <v>19</v>
      </c>
      <c r="F800" s="192" t="s">
        <v>1352</v>
      </c>
      <c r="G800" s="189"/>
      <c r="H800" s="193">
        <v>9.9</v>
      </c>
      <c r="I800" s="194"/>
      <c r="J800" s="189"/>
      <c r="K800" s="189"/>
      <c r="L800" s="195"/>
      <c r="M800" s="196"/>
      <c r="N800" s="197"/>
      <c r="O800" s="197"/>
      <c r="P800" s="197"/>
      <c r="Q800" s="197"/>
      <c r="R800" s="197"/>
      <c r="S800" s="197"/>
      <c r="T800" s="198"/>
      <c r="AT800" s="199" t="s">
        <v>130</v>
      </c>
      <c r="AU800" s="199" t="s">
        <v>81</v>
      </c>
      <c r="AV800" s="13" t="s">
        <v>81</v>
      </c>
      <c r="AW800" s="13" t="s">
        <v>132</v>
      </c>
      <c r="AX800" s="13" t="s">
        <v>71</v>
      </c>
      <c r="AY800" s="199" t="s">
        <v>120</v>
      </c>
    </row>
    <row r="801" spans="1:65" s="14" customFormat="1" ht="10">
      <c r="B801" s="200"/>
      <c r="C801" s="201"/>
      <c r="D801" s="190" t="s">
        <v>130</v>
      </c>
      <c r="E801" s="202" t="s">
        <v>19</v>
      </c>
      <c r="F801" s="203" t="s">
        <v>133</v>
      </c>
      <c r="G801" s="201"/>
      <c r="H801" s="204">
        <v>81.900000000000006</v>
      </c>
      <c r="I801" s="205"/>
      <c r="J801" s="201"/>
      <c r="K801" s="201"/>
      <c r="L801" s="206"/>
      <c r="M801" s="207"/>
      <c r="N801" s="208"/>
      <c r="O801" s="208"/>
      <c r="P801" s="208"/>
      <c r="Q801" s="208"/>
      <c r="R801" s="208"/>
      <c r="S801" s="208"/>
      <c r="T801" s="209"/>
      <c r="AT801" s="210" t="s">
        <v>130</v>
      </c>
      <c r="AU801" s="210" t="s">
        <v>81</v>
      </c>
      <c r="AV801" s="14" t="s">
        <v>128</v>
      </c>
      <c r="AW801" s="14" t="s">
        <v>132</v>
      </c>
      <c r="AX801" s="14" t="s">
        <v>79</v>
      </c>
      <c r="AY801" s="210" t="s">
        <v>120</v>
      </c>
    </row>
    <row r="802" spans="1:65" s="2" customFormat="1" ht="24.15" customHeight="1">
      <c r="A802" s="36"/>
      <c r="B802" s="37"/>
      <c r="C802" s="175" t="s">
        <v>1353</v>
      </c>
      <c r="D802" s="175" t="s">
        <v>123</v>
      </c>
      <c r="E802" s="176" t="s">
        <v>1354</v>
      </c>
      <c r="F802" s="177" t="s">
        <v>1355</v>
      </c>
      <c r="G802" s="178" t="s">
        <v>189</v>
      </c>
      <c r="H802" s="179">
        <v>0.67200000000000004</v>
      </c>
      <c r="I802" s="180"/>
      <c r="J802" s="181">
        <f>ROUND(I802*H802,2)</f>
        <v>0</v>
      </c>
      <c r="K802" s="177" t="s">
        <v>536</v>
      </c>
      <c r="L802" s="41"/>
      <c r="M802" s="182" t="s">
        <v>19</v>
      </c>
      <c r="N802" s="183" t="s">
        <v>42</v>
      </c>
      <c r="O802" s="66"/>
      <c r="P802" s="184">
        <f>O802*H802</f>
        <v>0</v>
      </c>
      <c r="Q802" s="184">
        <v>0</v>
      </c>
      <c r="R802" s="184">
        <f>Q802*H802</f>
        <v>0</v>
      </c>
      <c r="S802" s="184">
        <v>0</v>
      </c>
      <c r="T802" s="185">
        <f>S802*H802</f>
        <v>0</v>
      </c>
      <c r="U802" s="36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  <c r="AR802" s="186" t="s">
        <v>252</v>
      </c>
      <c r="AT802" s="186" t="s">
        <v>123</v>
      </c>
      <c r="AU802" s="186" t="s">
        <v>81</v>
      </c>
      <c r="AY802" s="19" t="s">
        <v>120</v>
      </c>
      <c r="BE802" s="187">
        <f>IF(N802="základní",J802,0)</f>
        <v>0</v>
      </c>
      <c r="BF802" s="187">
        <f>IF(N802="snížená",J802,0)</f>
        <v>0</v>
      </c>
      <c r="BG802" s="187">
        <f>IF(N802="zákl. přenesená",J802,0)</f>
        <v>0</v>
      </c>
      <c r="BH802" s="187">
        <f>IF(N802="sníž. přenesená",J802,0)</f>
        <v>0</v>
      </c>
      <c r="BI802" s="187">
        <f>IF(N802="nulová",J802,0)</f>
        <v>0</v>
      </c>
      <c r="BJ802" s="19" t="s">
        <v>79</v>
      </c>
      <c r="BK802" s="187">
        <f>ROUND(I802*H802,2)</f>
        <v>0</v>
      </c>
      <c r="BL802" s="19" t="s">
        <v>252</v>
      </c>
      <c r="BM802" s="186" t="s">
        <v>1356</v>
      </c>
    </row>
    <row r="803" spans="1:65" s="2" customFormat="1" ht="10">
      <c r="A803" s="36"/>
      <c r="B803" s="37"/>
      <c r="C803" s="38"/>
      <c r="D803" s="245" t="s">
        <v>538</v>
      </c>
      <c r="E803" s="38"/>
      <c r="F803" s="246" t="s">
        <v>1357</v>
      </c>
      <c r="G803" s="38"/>
      <c r="H803" s="38"/>
      <c r="I803" s="247"/>
      <c r="J803" s="38"/>
      <c r="K803" s="38"/>
      <c r="L803" s="41"/>
      <c r="M803" s="248"/>
      <c r="N803" s="249"/>
      <c r="O803" s="66"/>
      <c r="P803" s="66"/>
      <c r="Q803" s="66"/>
      <c r="R803" s="66"/>
      <c r="S803" s="66"/>
      <c r="T803" s="67"/>
      <c r="U803" s="36"/>
      <c r="V803" s="36"/>
      <c r="W803" s="36"/>
      <c r="X803" s="36"/>
      <c r="Y803" s="36"/>
      <c r="Z803" s="36"/>
      <c r="AA803" s="36"/>
      <c r="AB803" s="36"/>
      <c r="AC803" s="36"/>
      <c r="AD803" s="36"/>
      <c r="AE803" s="36"/>
      <c r="AT803" s="19" t="s">
        <v>538</v>
      </c>
      <c r="AU803" s="19" t="s">
        <v>81</v>
      </c>
    </row>
    <row r="804" spans="1:65" s="12" customFormat="1" ht="22.75" customHeight="1">
      <c r="B804" s="159"/>
      <c r="C804" s="160"/>
      <c r="D804" s="161" t="s">
        <v>70</v>
      </c>
      <c r="E804" s="173" t="s">
        <v>1358</v>
      </c>
      <c r="F804" s="173" t="s">
        <v>1359</v>
      </c>
      <c r="G804" s="160"/>
      <c r="H804" s="160"/>
      <c r="I804" s="163"/>
      <c r="J804" s="174">
        <f>BK804</f>
        <v>0</v>
      </c>
      <c r="K804" s="160"/>
      <c r="L804" s="165"/>
      <c r="M804" s="166"/>
      <c r="N804" s="167"/>
      <c r="O804" s="167"/>
      <c r="P804" s="168">
        <f>SUM(P805:P886)</f>
        <v>0</v>
      </c>
      <c r="Q804" s="167"/>
      <c r="R804" s="168">
        <f>SUM(R805:R886)</f>
        <v>7.3323113399999995</v>
      </c>
      <c r="S804" s="167"/>
      <c r="T804" s="169">
        <f>SUM(T805:T886)</f>
        <v>0</v>
      </c>
      <c r="AR804" s="170" t="s">
        <v>81</v>
      </c>
      <c r="AT804" s="171" t="s">
        <v>70</v>
      </c>
      <c r="AU804" s="171" t="s">
        <v>79</v>
      </c>
      <c r="AY804" s="170" t="s">
        <v>120</v>
      </c>
      <c r="BK804" s="172">
        <f>SUM(BK805:BK886)</f>
        <v>0</v>
      </c>
    </row>
    <row r="805" spans="1:65" s="2" customFormat="1" ht="16.5" customHeight="1">
      <c r="A805" s="36"/>
      <c r="B805" s="37"/>
      <c r="C805" s="175" t="s">
        <v>1360</v>
      </c>
      <c r="D805" s="175" t="s">
        <v>123</v>
      </c>
      <c r="E805" s="176" t="s">
        <v>1361</v>
      </c>
      <c r="F805" s="177" t="s">
        <v>1362</v>
      </c>
      <c r="G805" s="178" t="s">
        <v>716</v>
      </c>
      <c r="H805" s="179">
        <v>3772.3809999999999</v>
      </c>
      <c r="I805" s="180"/>
      <c r="J805" s="181">
        <f>ROUND(I805*H805,2)</f>
        <v>0</v>
      </c>
      <c r="K805" s="177" t="s">
        <v>536</v>
      </c>
      <c r="L805" s="41"/>
      <c r="M805" s="182" t="s">
        <v>19</v>
      </c>
      <c r="N805" s="183" t="s">
        <v>42</v>
      </c>
      <c r="O805" s="66"/>
      <c r="P805" s="184">
        <f>O805*H805</f>
        <v>0</v>
      </c>
      <c r="Q805" s="184">
        <v>1.3999999999999999E-4</v>
      </c>
      <c r="R805" s="184">
        <f>Q805*H805</f>
        <v>0.5281333399999999</v>
      </c>
      <c r="S805" s="184">
        <v>0</v>
      </c>
      <c r="T805" s="185">
        <f>S805*H805</f>
        <v>0</v>
      </c>
      <c r="U805" s="36"/>
      <c r="V805" s="36"/>
      <c r="W805" s="36"/>
      <c r="X805" s="36"/>
      <c r="Y805" s="36"/>
      <c r="Z805" s="36"/>
      <c r="AA805" s="36"/>
      <c r="AB805" s="36"/>
      <c r="AC805" s="36"/>
      <c r="AD805" s="36"/>
      <c r="AE805" s="36"/>
      <c r="AR805" s="186" t="s">
        <v>128</v>
      </c>
      <c r="AT805" s="186" t="s">
        <v>123</v>
      </c>
      <c r="AU805" s="186" t="s">
        <v>81</v>
      </c>
      <c r="AY805" s="19" t="s">
        <v>120</v>
      </c>
      <c r="BE805" s="187">
        <f>IF(N805="základní",J805,0)</f>
        <v>0</v>
      </c>
      <c r="BF805" s="187">
        <f>IF(N805="snížená",J805,0)</f>
        <v>0</v>
      </c>
      <c r="BG805" s="187">
        <f>IF(N805="zákl. přenesená",J805,0)</f>
        <v>0</v>
      </c>
      <c r="BH805" s="187">
        <f>IF(N805="sníž. přenesená",J805,0)</f>
        <v>0</v>
      </c>
      <c r="BI805" s="187">
        <f>IF(N805="nulová",J805,0)</f>
        <v>0</v>
      </c>
      <c r="BJ805" s="19" t="s">
        <v>79</v>
      </c>
      <c r="BK805" s="187">
        <f>ROUND(I805*H805,2)</f>
        <v>0</v>
      </c>
      <c r="BL805" s="19" t="s">
        <v>128</v>
      </c>
      <c r="BM805" s="186" t="s">
        <v>1363</v>
      </c>
    </row>
    <row r="806" spans="1:65" s="2" customFormat="1" ht="10">
      <c r="A806" s="36"/>
      <c r="B806" s="37"/>
      <c r="C806" s="38"/>
      <c r="D806" s="245" t="s">
        <v>538</v>
      </c>
      <c r="E806" s="38"/>
      <c r="F806" s="246" t="s">
        <v>1364</v>
      </c>
      <c r="G806" s="38"/>
      <c r="H806" s="38"/>
      <c r="I806" s="247"/>
      <c r="J806" s="38"/>
      <c r="K806" s="38"/>
      <c r="L806" s="41"/>
      <c r="M806" s="248"/>
      <c r="N806" s="249"/>
      <c r="O806" s="66"/>
      <c r="P806" s="66"/>
      <c r="Q806" s="66"/>
      <c r="R806" s="66"/>
      <c r="S806" s="66"/>
      <c r="T806" s="67"/>
      <c r="U806" s="36"/>
      <c r="V806" s="36"/>
      <c r="W806" s="36"/>
      <c r="X806" s="36"/>
      <c r="Y806" s="36"/>
      <c r="Z806" s="36"/>
      <c r="AA806" s="36"/>
      <c r="AB806" s="36"/>
      <c r="AC806" s="36"/>
      <c r="AD806" s="36"/>
      <c r="AE806" s="36"/>
      <c r="AT806" s="19" t="s">
        <v>538</v>
      </c>
      <c r="AU806" s="19" t="s">
        <v>81</v>
      </c>
    </row>
    <row r="807" spans="1:65" s="15" customFormat="1" ht="10">
      <c r="B807" s="211"/>
      <c r="C807" s="212"/>
      <c r="D807" s="190" t="s">
        <v>130</v>
      </c>
      <c r="E807" s="213" t="s">
        <v>19</v>
      </c>
      <c r="F807" s="214" t="s">
        <v>1365</v>
      </c>
      <c r="G807" s="212"/>
      <c r="H807" s="213" t="s">
        <v>19</v>
      </c>
      <c r="I807" s="215"/>
      <c r="J807" s="212"/>
      <c r="K807" s="212"/>
      <c r="L807" s="216"/>
      <c r="M807" s="217"/>
      <c r="N807" s="218"/>
      <c r="O807" s="218"/>
      <c r="P807" s="218"/>
      <c r="Q807" s="218"/>
      <c r="R807" s="218"/>
      <c r="S807" s="218"/>
      <c r="T807" s="219"/>
      <c r="AT807" s="220" t="s">
        <v>130</v>
      </c>
      <c r="AU807" s="220" t="s">
        <v>81</v>
      </c>
      <c r="AV807" s="15" t="s">
        <v>79</v>
      </c>
      <c r="AW807" s="15" t="s">
        <v>132</v>
      </c>
      <c r="AX807" s="15" t="s">
        <v>71</v>
      </c>
      <c r="AY807" s="220" t="s">
        <v>120</v>
      </c>
    </row>
    <row r="808" spans="1:65" s="13" customFormat="1" ht="10">
      <c r="B808" s="188"/>
      <c r="C808" s="189"/>
      <c r="D808" s="190" t="s">
        <v>130</v>
      </c>
      <c r="E808" s="191" t="s">
        <v>19</v>
      </c>
      <c r="F808" s="192" t="s">
        <v>1366</v>
      </c>
      <c r="G808" s="189"/>
      <c r="H808" s="193">
        <v>1249.5238095238094</v>
      </c>
      <c r="I808" s="194"/>
      <c r="J808" s="189"/>
      <c r="K808" s="189"/>
      <c r="L808" s="195"/>
      <c r="M808" s="196"/>
      <c r="N808" s="197"/>
      <c r="O808" s="197"/>
      <c r="P808" s="197"/>
      <c r="Q808" s="197"/>
      <c r="R808" s="197"/>
      <c r="S808" s="197"/>
      <c r="T808" s="198"/>
      <c r="AT808" s="199" t="s">
        <v>130</v>
      </c>
      <c r="AU808" s="199" t="s">
        <v>81</v>
      </c>
      <c r="AV808" s="13" t="s">
        <v>81</v>
      </c>
      <c r="AW808" s="13" t="s">
        <v>132</v>
      </c>
      <c r="AX808" s="13" t="s">
        <v>71</v>
      </c>
      <c r="AY808" s="199" t="s">
        <v>120</v>
      </c>
    </row>
    <row r="809" spans="1:65" s="13" customFormat="1" ht="10">
      <c r="B809" s="188"/>
      <c r="C809" s="189"/>
      <c r="D809" s="190" t="s">
        <v>130</v>
      </c>
      <c r="E809" s="191" t="s">
        <v>19</v>
      </c>
      <c r="F809" s="192" t="s">
        <v>1367</v>
      </c>
      <c r="G809" s="189"/>
      <c r="H809" s="193">
        <v>1843.8095238095239</v>
      </c>
      <c r="I809" s="194"/>
      <c r="J809" s="189"/>
      <c r="K809" s="189"/>
      <c r="L809" s="195"/>
      <c r="M809" s="196"/>
      <c r="N809" s="197"/>
      <c r="O809" s="197"/>
      <c r="P809" s="197"/>
      <c r="Q809" s="197"/>
      <c r="R809" s="197"/>
      <c r="S809" s="197"/>
      <c r="T809" s="198"/>
      <c r="AT809" s="199" t="s">
        <v>130</v>
      </c>
      <c r="AU809" s="199" t="s">
        <v>81</v>
      </c>
      <c r="AV809" s="13" t="s">
        <v>81</v>
      </c>
      <c r="AW809" s="13" t="s">
        <v>132</v>
      </c>
      <c r="AX809" s="13" t="s">
        <v>71</v>
      </c>
      <c r="AY809" s="199" t="s">
        <v>120</v>
      </c>
    </row>
    <row r="810" spans="1:65" s="13" customFormat="1" ht="10">
      <c r="B810" s="188"/>
      <c r="C810" s="189"/>
      <c r="D810" s="190" t="s">
        <v>130</v>
      </c>
      <c r="E810" s="191" t="s">
        <v>19</v>
      </c>
      <c r="F810" s="192" t="s">
        <v>1368</v>
      </c>
      <c r="G810" s="189"/>
      <c r="H810" s="193">
        <v>679.04761904761904</v>
      </c>
      <c r="I810" s="194"/>
      <c r="J810" s="189"/>
      <c r="K810" s="189"/>
      <c r="L810" s="195"/>
      <c r="M810" s="196"/>
      <c r="N810" s="197"/>
      <c r="O810" s="197"/>
      <c r="P810" s="197"/>
      <c r="Q810" s="197"/>
      <c r="R810" s="197"/>
      <c r="S810" s="197"/>
      <c r="T810" s="198"/>
      <c r="AT810" s="199" t="s">
        <v>130</v>
      </c>
      <c r="AU810" s="199" t="s">
        <v>81</v>
      </c>
      <c r="AV810" s="13" t="s">
        <v>81</v>
      </c>
      <c r="AW810" s="13" t="s">
        <v>132</v>
      </c>
      <c r="AX810" s="13" t="s">
        <v>71</v>
      </c>
      <c r="AY810" s="199" t="s">
        <v>120</v>
      </c>
    </row>
    <row r="811" spans="1:65" s="14" customFormat="1" ht="10">
      <c r="B811" s="200"/>
      <c r="C811" s="201"/>
      <c r="D811" s="190" t="s">
        <v>130</v>
      </c>
      <c r="E811" s="202" t="s">
        <v>19</v>
      </c>
      <c r="F811" s="203" t="s">
        <v>133</v>
      </c>
      <c r="G811" s="201"/>
      <c r="H811" s="204">
        <v>3772.3809523809523</v>
      </c>
      <c r="I811" s="205"/>
      <c r="J811" s="201"/>
      <c r="K811" s="201"/>
      <c r="L811" s="206"/>
      <c r="M811" s="207"/>
      <c r="N811" s="208"/>
      <c r="O811" s="208"/>
      <c r="P811" s="208"/>
      <c r="Q811" s="208"/>
      <c r="R811" s="208"/>
      <c r="S811" s="208"/>
      <c r="T811" s="209"/>
      <c r="AT811" s="210" t="s">
        <v>130</v>
      </c>
      <c r="AU811" s="210" t="s">
        <v>81</v>
      </c>
      <c r="AV811" s="14" t="s">
        <v>128</v>
      </c>
      <c r="AW811" s="14" t="s">
        <v>132</v>
      </c>
      <c r="AX811" s="14" t="s">
        <v>79</v>
      </c>
      <c r="AY811" s="210" t="s">
        <v>120</v>
      </c>
    </row>
    <row r="812" spans="1:65" s="2" customFormat="1" ht="16.5" customHeight="1">
      <c r="A812" s="36"/>
      <c r="B812" s="37"/>
      <c r="C812" s="175" t="s">
        <v>1369</v>
      </c>
      <c r="D812" s="175" t="s">
        <v>123</v>
      </c>
      <c r="E812" s="176" t="s">
        <v>1370</v>
      </c>
      <c r="F812" s="177" t="s">
        <v>1371</v>
      </c>
      <c r="G812" s="178" t="s">
        <v>716</v>
      </c>
      <c r="H812" s="179">
        <v>3772.3809999999999</v>
      </c>
      <c r="I812" s="180"/>
      <c r="J812" s="181">
        <f>ROUND(I812*H812,2)</f>
        <v>0</v>
      </c>
      <c r="K812" s="177" t="s">
        <v>19</v>
      </c>
      <c r="L812" s="41"/>
      <c r="M812" s="182" t="s">
        <v>19</v>
      </c>
      <c r="N812" s="183" t="s">
        <v>42</v>
      </c>
      <c r="O812" s="66"/>
      <c r="P812" s="184">
        <f>O812*H812</f>
        <v>0</v>
      </c>
      <c r="Q812" s="184">
        <v>0</v>
      </c>
      <c r="R812" s="184">
        <f>Q812*H812</f>
        <v>0</v>
      </c>
      <c r="S812" s="184">
        <v>0</v>
      </c>
      <c r="T812" s="185">
        <f>S812*H812</f>
        <v>0</v>
      </c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R812" s="186" t="s">
        <v>252</v>
      </c>
      <c r="AT812" s="186" t="s">
        <v>123</v>
      </c>
      <c r="AU812" s="186" t="s">
        <v>81</v>
      </c>
      <c r="AY812" s="19" t="s">
        <v>120</v>
      </c>
      <c r="BE812" s="187">
        <f>IF(N812="základní",J812,0)</f>
        <v>0</v>
      </c>
      <c r="BF812" s="187">
        <f>IF(N812="snížená",J812,0)</f>
        <v>0</v>
      </c>
      <c r="BG812" s="187">
        <f>IF(N812="zákl. přenesená",J812,0)</f>
        <v>0</v>
      </c>
      <c r="BH812" s="187">
        <f>IF(N812="sníž. přenesená",J812,0)</f>
        <v>0</v>
      </c>
      <c r="BI812" s="187">
        <f>IF(N812="nulová",J812,0)</f>
        <v>0</v>
      </c>
      <c r="BJ812" s="19" t="s">
        <v>79</v>
      </c>
      <c r="BK812" s="187">
        <f>ROUND(I812*H812,2)</f>
        <v>0</v>
      </c>
      <c r="BL812" s="19" t="s">
        <v>252</v>
      </c>
      <c r="BM812" s="186" t="s">
        <v>1372</v>
      </c>
    </row>
    <row r="813" spans="1:65" s="15" customFormat="1" ht="10">
      <c r="B813" s="211"/>
      <c r="C813" s="212"/>
      <c r="D813" s="190" t="s">
        <v>130</v>
      </c>
      <c r="E813" s="213" t="s">
        <v>19</v>
      </c>
      <c r="F813" s="214" t="s">
        <v>1365</v>
      </c>
      <c r="G813" s="212"/>
      <c r="H813" s="213" t="s">
        <v>19</v>
      </c>
      <c r="I813" s="215"/>
      <c r="J813" s="212"/>
      <c r="K813" s="212"/>
      <c r="L813" s="216"/>
      <c r="M813" s="217"/>
      <c r="N813" s="218"/>
      <c r="O813" s="218"/>
      <c r="P813" s="218"/>
      <c r="Q813" s="218"/>
      <c r="R813" s="218"/>
      <c r="S813" s="218"/>
      <c r="T813" s="219"/>
      <c r="AT813" s="220" t="s">
        <v>130</v>
      </c>
      <c r="AU813" s="220" t="s">
        <v>81</v>
      </c>
      <c r="AV813" s="15" t="s">
        <v>79</v>
      </c>
      <c r="AW813" s="15" t="s">
        <v>132</v>
      </c>
      <c r="AX813" s="15" t="s">
        <v>71</v>
      </c>
      <c r="AY813" s="220" t="s">
        <v>120</v>
      </c>
    </row>
    <row r="814" spans="1:65" s="13" customFormat="1" ht="10">
      <c r="B814" s="188"/>
      <c r="C814" s="189"/>
      <c r="D814" s="190" t="s">
        <v>130</v>
      </c>
      <c r="E814" s="191" t="s">
        <v>19</v>
      </c>
      <c r="F814" s="192" t="s">
        <v>1366</v>
      </c>
      <c r="G814" s="189"/>
      <c r="H814" s="193">
        <v>1249.5238095238094</v>
      </c>
      <c r="I814" s="194"/>
      <c r="J814" s="189"/>
      <c r="K814" s="189"/>
      <c r="L814" s="195"/>
      <c r="M814" s="196"/>
      <c r="N814" s="197"/>
      <c r="O814" s="197"/>
      <c r="P814" s="197"/>
      <c r="Q814" s="197"/>
      <c r="R814" s="197"/>
      <c r="S814" s="197"/>
      <c r="T814" s="198"/>
      <c r="AT814" s="199" t="s">
        <v>130</v>
      </c>
      <c r="AU814" s="199" t="s">
        <v>81</v>
      </c>
      <c r="AV814" s="13" t="s">
        <v>81</v>
      </c>
      <c r="AW814" s="13" t="s">
        <v>132</v>
      </c>
      <c r="AX814" s="13" t="s">
        <v>71</v>
      </c>
      <c r="AY814" s="199" t="s">
        <v>120</v>
      </c>
    </row>
    <row r="815" spans="1:65" s="13" customFormat="1" ht="10">
      <c r="B815" s="188"/>
      <c r="C815" s="189"/>
      <c r="D815" s="190" t="s">
        <v>130</v>
      </c>
      <c r="E815" s="191" t="s">
        <v>19</v>
      </c>
      <c r="F815" s="192" t="s">
        <v>1367</v>
      </c>
      <c r="G815" s="189"/>
      <c r="H815" s="193">
        <v>1843.8095238095239</v>
      </c>
      <c r="I815" s="194"/>
      <c r="J815" s="189"/>
      <c r="K815" s="189"/>
      <c r="L815" s="195"/>
      <c r="M815" s="196"/>
      <c r="N815" s="197"/>
      <c r="O815" s="197"/>
      <c r="P815" s="197"/>
      <c r="Q815" s="197"/>
      <c r="R815" s="197"/>
      <c r="S815" s="197"/>
      <c r="T815" s="198"/>
      <c r="AT815" s="199" t="s">
        <v>130</v>
      </c>
      <c r="AU815" s="199" t="s">
        <v>81</v>
      </c>
      <c r="AV815" s="13" t="s">
        <v>81</v>
      </c>
      <c r="AW815" s="13" t="s">
        <v>132</v>
      </c>
      <c r="AX815" s="13" t="s">
        <v>71</v>
      </c>
      <c r="AY815" s="199" t="s">
        <v>120</v>
      </c>
    </row>
    <row r="816" spans="1:65" s="13" customFormat="1" ht="10">
      <c r="B816" s="188"/>
      <c r="C816" s="189"/>
      <c r="D816" s="190" t="s">
        <v>130</v>
      </c>
      <c r="E816" s="191" t="s">
        <v>19</v>
      </c>
      <c r="F816" s="192" t="s">
        <v>1368</v>
      </c>
      <c r="G816" s="189"/>
      <c r="H816" s="193">
        <v>679.04761904761904</v>
      </c>
      <c r="I816" s="194"/>
      <c r="J816" s="189"/>
      <c r="K816" s="189"/>
      <c r="L816" s="195"/>
      <c r="M816" s="196"/>
      <c r="N816" s="197"/>
      <c r="O816" s="197"/>
      <c r="P816" s="197"/>
      <c r="Q816" s="197"/>
      <c r="R816" s="197"/>
      <c r="S816" s="197"/>
      <c r="T816" s="198"/>
      <c r="AT816" s="199" t="s">
        <v>130</v>
      </c>
      <c r="AU816" s="199" t="s">
        <v>81</v>
      </c>
      <c r="AV816" s="13" t="s">
        <v>81</v>
      </c>
      <c r="AW816" s="13" t="s">
        <v>132</v>
      </c>
      <c r="AX816" s="13" t="s">
        <v>71</v>
      </c>
      <c r="AY816" s="199" t="s">
        <v>120</v>
      </c>
    </row>
    <row r="817" spans="1:65" s="14" customFormat="1" ht="10">
      <c r="B817" s="200"/>
      <c r="C817" s="201"/>
      <c r="D817" s="190" t="s">
        <v>130</v>
      </c>
      <c r="E817" s="202" t="s">
        <v>19</v>
      </c>
      <c r="F817" s="203" t="s">
        <v>133</v>
      </c>
      <c r="G817" s="201"/>
      <c r="H817" s="204">
        <v>3772.3809523809523</v>
      </c>
      <c r="I817" s="205"/>
      <c r="J817" s="201"/>
      <c r="K817" s="201"/>
      <c r="L817" s="206"/>
      <c r="M817" s="207"/>
      <c r="N817" s="208"/>
      <c r="O817" s="208"/>
      <c r="P817" s="208"/>
      <c r="Q817" s="208"/>
      <c r="R817" s="208"/>
      <c r="S817" s="208"/>
      <c r="T817" s="209"/>
      <c r="AT817" s="210" t="s">
        <v>130</v>
      </c>
      <c r="AU817" s="210" t="s">
        <v>81</v>
      </c>
      <c r="AV817" s="14" t="s">
        <v>128</v>
      </c>
      <c r="AW817" s="14" t="s">
        <v>132</v>
      </c>
      <c r="AX817" s="14" t="s">
        <v>79</v>
      </c>
      <c r="AY817" s="210" t="s">
        <v>120</v>
      </c>
    </row>
    <row r="818" spans="1:65" s="2" customFormat="1" ht="24.15" customHeight="1">
      <c r="A818" s="36"/>
      <c r="B818" s="37"/>
      <c r="C818" s="175" t="s">
        <v>1373</v>
      </c>
      <c r="D818" s="175" t="s">
        <v>123</v>
      </c>
      <c r="E818" s="176" t="s">
        <v>1374</v>
      </c>
      <c r="F818" s="177" t="s">
        <v>1375</v>
      </c>
      <c r="G818" s="178" t="s">
        <v>404</v>
      </c>
      <c r="H818" s="179">
        <v>101.872</v>
      </c>
      <c r="I818" s="180"/>
      <c r="J818" s="181">
        <f>ROUND(I818*H818,2)</f>
        <v>0</v>
      </c>
      <c r="K818" s="177" t="s">
        <v>536</v>
      </c>
      <c r="L818" s="41"/>
      <c r="M818" s="182" t="s">
        <v>19</v>
      </c>
      <c r="N818" s="183" t="s">
        <v>42</v>
      </c>
      <c r="O818" s="66"/>
      <c r="P818" s="184">
        <f>O818*H818</f>
        <v>0</v>
      </c>
      <c r="Q818" s="184">
        <v>0</v>
      </c>
      <c r="R818" s="184">
        <f>Q818*H818</f>
        <v>0</v>
      </c>
      <c r="S818" s="184">
        <v>0</v>
      </c>
      <c r="T818" s="185">
        <f>S818*H818</f>
        <v>0</v>
      </c>
      <c r="U818" s="36"/>
      <c r="V818" s="36"/>
      <c r="W818" s="36"/>
      <c r="X818" s="36"/>
      <c r="Y818" s="36"/>
      <c r="Z818" s="36"/>
      <c r="AA818" s="36"/>
      <c r="AB818" s="36"/>
      <c r="AC818" s="36"/>
      <c r="AD818" s="36"/>
      <c r="AE818" s="36"/>
      <c r="AR818" s="186" t="s">
        <v>252</v>
      </c>
      <c r="AT818" s="186" t="s">
        <v>123</v>
      </c>
      <c r="AU818" s="186" t="s">
        <v>81</v>
      </c>
      <c r="AY818" s="19" t="s">
        <v>120</v>
      </c>
      <c r="BE818" s="187">
        <f>IF(N818="základní",J818,0)</f>
        <v>0</v>
      </c>
      <c r="BF818" s="187">
        <f>IF(N818="snížená",J818,0)</f>
        <v>0</v>
      </c>
      <c r="BG818" s="187">
        <f>IF(N818="zákl. přenesená",J818,0)</f>
        <v>0</v>
      </c>
      <c r="BH818" s="187">
        <f>IF(N818="sníž. přenesená",J818,0)</f>
        <v>0</v>
      </c>
      <c r="BI818" s="187">
        <f>IF(N818="nulová",J818,0)</f>
        <v>0</v>
      </c>
      <c r="BJ818" s="19" t="s">
        <v>79</v>
      </c>
      <c r="BK818" s="187">
        <f>ROUND(I818*H818,2)</f>
        <v>0</v>
      </c>
      <c r="BL818" s="19" t="s">
        <v>252</v>
      </c>
      <c r="BM818" s="186" t="s">
        <v>1376</v>
      </c>
    </row>
    <row r="819" spans="1:65" s="2" customFormat="1" ht="10">
      <c r="A819" s="36"/>
      <c r="B819" s="37"/>
      <c r="C819" s="38"/>
      <c r="D819" s="245" t="s">
        <v>538</v>
      </c>
      <c r="E819" s="38"/>
      <c r="F819" s="246" t="s">
        <v>1377</v>
      </c>
      <c r="G819" s="38"/>
      <c r="H819" s="38"/>
      <c r="I819" s="247"/>
      <c r="J819" s="38"/>
      <c r="K819" s="38"/>
      <c r="L819" s="41"/>
      <c r="M819" s="248"/>
      <c r="N819" s="249"/>
      <c r="O819" s="66"/>
      <c r="P819" s="66"/>
      <c r="Q819" s="66"/>
      <c r="R819" s="66"/>
      <c r="S819" s="66"/>
      <c r="T819" s="67"/>
      <c r="U819" s="36"/>
      <c r="V819" s="36"/>
      <c r="W819" s="36"/>
      <c r="X819" s="36"/>
      <c r="Y819" s="36"/>
      <c r="Z819" s="36"/>
      <c r="AA819" s="36"/>
      <c r="AB819" s="36"/>
      <c r="AC819" s="36"/>
      <c r="AD819" s="36"/>
      <c r="AE819" s="36"/>
      <c r="AT819" s="19" t="s">
        <v>538</v>
      </c>
      <c r="AU819" s="19" t="s">
        <v>81</v>
      </c>
    </row>
    <row r="820" spans="1:65" s="15" customFormat="1" ht="10">
      <c r="B820" s="211"/>
      <c r="C820" s="212"/>
      <c r="D820" s="190" t="s">
        <v>130</v>
      </c>
      <c r="E820" s="213" t="s">
        <v>19</v>
      </c>
      <c r="F820" s="214" t="s">
        <v>1378</v>
      </c>
      <c r="G820" s="212"/>
      <c r="H820" s="213" t="s">
        <v>19</v>
      </c>
      <c r="I820" s="215"/>
      <c r="J820" s="212"/>
      <c r="K820" s="212"/>
      <c r="L820" s="216"/>
      <c r="M820" s="217"/>
      <c r="N820" s="218"/>
      <c r="O820" s="218"/>
      <c r="P820" s="218"/>
      <c r="Q820" s="218"/>
      <c r="R820" s="218"/>
      <c r="S820" s="218"/>
      <c r="T820" s="219"/>
      <c r="AT820" s="220" t="s">
        <v>130</v>
      </c>
      <c r="AU820" s="220" t="s">
        <v>81</v>
      </c>
      <c r="AV820" s="15" t="s">
        <v>79</v>
      </c>
      <c r="AW820" s="15" t="s">
        <v>132</v>
      </c>
      <c r="AX820" s="15" t="s">
        <v>71</v>
      </c>
      <c r="AY820" s="220" t="s">
        <v>120</v>
      </c>
    </row>
    <row r="821" spans="1:65" s="13" customFormat="1" ht="10">
      <c r="B821" s="188"/>
      <c r="C821" s="189"/>
      <c r="D821" s="190" t="s">
        <v>130</v>
      </c>
      <c r="E821" s="191" t="s">
        <v>19</v>
      </c>
      <c r="F821" s="192" t="s">
        <v>1379</v>
      </c>
      <c r="G821" s="189"/>
      <c r="H821" s="193">
        <v>101.872</v>
      </c>
      <c r="I821" s="194"/>
      <c r="J821" s="189"/>
      <c r="K821" s="189"/>
      <c r="L821" s="195"/>
      <c r="M821" s="196"/>
      <c r="N821" s="197"/>
      <c r="O821" s="197"/>
      <c r="P821" s="197"/>
      <c r="Q821" s="197"/>
      <c r="R821" s="197"/>
      <c r="S821" s="197"/>
      <c r="T821" s="198"/>
      <c r="AT821" s="199" t="s">
        <v>130</v>
      </c>
      <c r="AU821" s="199" t="s">
        <v>81</v>
      </c>
      <c r="AV821" s="13" t="s">
        <v>81</v>
      </c>
      <c r="AW821" s="13" t="s">
        <v>132</v>
      </c>
      <c r="AX821" s="13" t="s">
        <v>71</v>
      </c>
      <c r="AY821" s="199" t="s">
        <v>120</v>
      </c>
    </row>
    <row r="822" spans="1:65" s="14" customFormat="1" ht="10">
      <c r="B822" s="200"/>
      <c r="C822" s="201"/>
      <c r="D822" s="190" t="s">
        <v>130</v>
      </c>
      <c r="E822" s="202" t="s">
        <v>19</v>
      </c>
      <c r="F822" s="203" t="s">
        <v>133</v>
      </c>
      <c r="G822" s="201"/>
      <c r="H822" s="204">
        <v>101.872</v>
      </c>
      <c r="I822" s="205"/>
      <c r="J822" s="201"/>
      <c r="K822" s="201"/>
      <c r="L822" s="206"/>
      <c r="M822" s="207"/>
      <c r="N822" s="208"/>
      <c r="O822" s="208"/>
      <c r="P822" s="208"/>
      <c r="Q822" s="208"/>
      <c r="R822" s="208"/>
      <c r="S822" s="208"/>
      <c r="T822" s="209"/>
      <c r="AT822" s="210" t="s">
        <v>130</v>
      </c>
      <c r="AU822" s="210" t="s">
        <v>81</v>
      </c>
      <c r="AV822" s="14" t="s">
        <v>128</v>
      </c>
      <c r="AW822" s="14" t="s">
        <v>132</v>
      </c>
      <c r="AX822" s="14" t="s">
        <v>79</v>
      </c>
      <c r="AY822" s="210" t="s">
        <v>120</v>
      </c>
    </row>
    <row r="823" spans="1:65" s="2" customFormat="1" ht="16.5" customHeight="1">
      <c r="A823" s="36"/>
      <c r="B823" s="37"/>
      <c r="C823" s="232" t="s">
        <v>1380</v>
      </c>
      <c r="D823" s="232" t="s">
        <v>186</v>
      </c>
      <c r="E823" s="233" t="s">
        <v>1381</v>
      </c>
      <c r="F823" s="234" t="s">
        <v>1382</v>
      </c>
      <c r="G823" s="235" t="s">
        <v>716</v>
      </c>
      <c r="H823" s="236">
        <v>151.64099999999999</v>
      </c>
      <c r="I823" s="237"/>
      <c r="J823" s="238">
        <f>ROUND(I823*H823,2)</f>
        <v>0</v>
      </c>
      <c r="K823" s="234" t="s">
        <v>19</v>
      </c>
      <c r="L823" s="239"/>
      <c r="M823" s="240" t="s">
        <v>19</v>
      </c>
      <c r="N823" s="241" t="s">
        <v>42</v>
      </c>
      <c r="O823" s="66"/>
      <c r="P823" s="184">
        <f>O823*H823</f>
        <v>0</v>
      </c>
      <c r="Q823" s="184">
        <v>1E-3</v>
      </c>
      <c r="R823" s="184">
        <f>Q823*H823</f>
        <v>0.151641</v>
      </c>
      <c r="S823" s="184">
        <v>0</v>
      </c>
      <c r="T823" s="185">
        <f>S823*H823</f>
        <v>0</v>
      </c>
      <c r="U823" s="36"/>
      <c r="V823" s="36"/>
      <c r="W823" s="36"/>
      <c r="X823" s="36"/>
      <c r="Y823" s="36"/>
      <c r="Z823" s="36"/>
      <c r="AA823" s="36"/>
      <c r="AB823" s="36"/>
      <c r="AC823" s="36"/>
      <c r="AD823" s="36"/>
      <c r="AE823" s="36"/>
      <c r="AR823" s="186" t="s">
        <v>337</v>
      </c>
      <c r="AT823" s="186" t="s">
        <v>186</v>
      </c>
      <c r="AU823" s="186" t="s">
        <v>81</v>
      </c>
      <c r="AY823" s="19" t="s">
        <v>120</v>
      </c>
      <c r="BE823" s="187">
        <f>IF(N823="základní",J823,0)</f>
        <v>0</v>
      </c>
      <c r="BF823" s="187">
        <f>IF(N823="snížená",J823,0)</f>
        <v>0</v>
      </c>
      <c r="BG823" s="187">
        <f>IF(N823="zákl. přenesená",J823,0)</f>
        <v>0</v>
      </c>
      <c r="BH823" s="187">
        <f>IF(N823="sníž. přenesená",J823,0)</f>
        <v>0</v>
      </c>
      <c r="BI823" s="187">
        <f>IF(N823="nulová",J823,0)</f>
        <v>0</v>
      </c>
      <c r="BJ823" s="19" t="s">
        <v>79</v>
      </c>
      <c r="BK823" s="187">
        <f>ROUND(I823*H823,2)</f>
        <v>0</v>
      </c>
      <c r="BL823" s="19" t="s">
        <v>252</v>
      </c>
      <c r="BM823" s="186" t="s">
        <v>1383</v>
      </c>
    </row>
    <row r="824" spans="1:65" s="2" customFormat="1" ht="18">
      <c r="A824" s="36"/>
      <c r="B824" s="37"/>
      <c r="C824" s="38"/>
      <c r="D824" s="190" t="s">
        <v>1087</v>
      </c>
      <c r="E824" s="38"/>
      <c r="F824" s="250" t="s">
        <v>1384</v>
      </c>
      <c r="G824" s="38"/>
      <c r="H824" s="38"/>
      <c r="I824" s="247"/>
      <c r="J824" s="38"/>
      <c r="K824" s="38"/>
      <c r="L824" s="41"/>
      <c r="M824" s="248"/>
      <c r="N824" s="249"/>
      <c r="O824" s="66"/>
      <c r="P824" s="66"/>
      <c r="Q824" s="66"/>
      <c r="R824" s="66"/>
      <c r="S824" s="66"/>
      <c r="T824" s="67"/>
      <c r="U824" s="36"/>
      <c r="V824" s="36"/>
      <c r="W824" s="36"/>
      <c r="X824" s="36"/>
      <c r="Y824" s="36"/>
      <c r="Z824" s="36"/>
      <c r="AA824" s="36"/>
      <c r="AB824" s="36"/>
      <c r="AC824" s="36"/>
      <c r="AD824" s="36"/>
      <c r="AE824" s="36"/>
      <c r="AT824" s="19" t="s">
        <v>1087</v>
      </c>
      <c r="AU824" s="19" t="s">
        <v>81</v>
      </c>
    </row>
    <row r="825" spans="1:65" s="13" customFormat="1" ht="10">
      <c r="B825" s="188"/>
      <c r="C825" s="189"/>
      <c r="D825" s="190" t="s">
        <v>130</v>
      </c>
      <c r="E825" s="191" t="s">
        <v>19</v>
      </c>
      <c r="F825" s="192" t="s">
        <v>1385</v>
      </c>
      <c r="G825" s="189"/>
      <c r="H825" s="193">
        <v>151.64134999999999</v>
      </c>
      <c r="I825" s="194"/>
      <c r="J825" s="189"/>
      <c r="K825" s="189"/>
      <c r="L825" s="195"/>
      <c r="M825" s="196"/>
      <c r="N825" s="197"/>
      <c r="O825" s="197"/>
      <c r="P825" s="197"/>
      <c r="Q825" s="197"/>
      <c r="R825" s="197"/>
      <c r="S825" s="197"/>
      <c r="T825" s="198"/>
      <c r="AT825" s="199" t="s">
        <v>130</v>
      </c>
      <c r="AU825" s="199" t="s">
        <v>81</v>
      </c>
      <c r="AV825" s="13" t="s">
        <v>81</v>
      </c>
      <c r="AW825" s="13" t="s">
        <v>132</v>
      </c>
      <c r="AX825" s="13" t="s">
        <v>71</v>
      </c>
      <c r="AY825" s="199" t="s">
        <v>120</v>
      </c>
    </row>
    <row r="826" spans="1:65" s="14" customFormat="1" ht="10">
      <c r="B826" s="200"/>
      <c r="C826" s="201"/>
      <c r="D826" s="190" t="s">
        <v>130</v>
      </c>
      <c r="E826" s="202" t="s">
        <v>19</v>
      </c>
      <c r="F826" s="203" t="s">
        <v>133</v>
      </c>
      <c r="G826" s="201"/>
      <c r="H826" s="204">
        <v>151.64134999999999</v>
      </c>
      <c r="I826" s="205"/>
      <c r="J826" s="201"/>
      <c r="K826" s="201"/>
      <c r="L826" s="206"/>
      <c r="M826" s="207"/>
      <c r="N826" s="208"/>
      <c r="O826" s="208"/>
      <c r="P826" s="208"/>
      <c r="Q826" s="208"/>
      <c r="R826" s="208"/>
      <c r="S826" s="208"/>
      <c r="T826" s="209"/>
      <c r="AT826" s="210" t="s">
        <v>130</v>
      </c>
      <c r="AU826" s="210" t="s">
        <v>81</v>
      </c>
      <c r="AV826" s="14" t="s">
        <v>128</v>
      </c>
      <c r="AW826" s="14" t="s">
        <v>132</v>
      </c>
      <c r="AX826" s="14" t="s">
        <v>79</v>
      </c>
      <c r="AY826" s="210" t="s">
        <v>120</v>
      </c>
    </row>
    <row r="827" spans="1:65" s="2" customFormat="1" ht="16.5" customHeight="1">
      <c r="A827" s="36"/>
      <c r="B827" s="37"/>
      <c r="C827" s="232" t="s">
        <v>1386</v>
      </c>
      <c r="D827" s="232" t="s">
        <v>186</v>
      </c>
      <c r="E827" s="233" t="s">
        <v>1387</v>
      </c>
      <c r="F827" s="234" t="s">
        <v>1388</v>
      </c>
      <c r="G827" s="235" t="s">
        <v>189</v>
      </c>
      <c r="H827" s="236">
        <v>6.5709999999999997</v>
      </c>
      <c r="I827" s="237"/>
      <c r="J827" s="238">
        <f>ROUND(I827*H827,2)</f>
        <v>0</v>
      </c>
      <c r="K827" s="234" t="s">
        <v>19</v>
      </c>
      <c r="L827" s="239"/>
      <c r="M827" s="240" t="s">
        <v>19</v>
      </c>
      <c r="N827" s="241" t="s">
        <v>42</v>
      </c>
      <c r="O827" s="66"/>
      <c r="P827" s="184">
        <f>O827*H827</f>
        <v>0</v>
      </c>
      <c r="Q827" s="184">
        <v>1</v>
      </c>
      <c r="R827" s="184">
        <f>Q827*H827</f>
        <v>6.5709999999999997</v>
      </c>
      <c r="S827" s="184">
        <v>0</v>
      </c>
      <c r="T827" s="185">
        <f>S827*H827</f>
        <v>0</v>
      </c>
      <c r="U827" s="36"/>
      <c r="V827" s="36"/>
      <c r="W827" s="36"/>
      <c r="X827" s="36"/>
      <c r="Y827" s="36"/>
      <c r="Z827" s="36"/>
      <c r="AA827" s="36"/>
      <c r="AB827" s="36"/>
      <c r="AC827" s="36"/>
      <c r="AD827" s="36"/>
      <c r="AE827" s="36"/>
      <c r="AR827" s="186" t="s">
        <v>337</v>
      </c>
      <c r="AT827" s="186" t="s">
        <v>186</v>
      </c>
      <c r="AU827" s="186" t="s">
        <v>81</v>
      </c>
      <c r="AY827" s="19" t="s">
        <v>120</v>
      </c>
      <c r="BE827" s="187">
        <f>IF(N827="základní",J827,0)</f>
        <v>0</v>
      </c>
      <c r="BF827" s="187">
        <f>IF(N827="snížená",J827,0)</f>
        <v>0</v>
      </c>
      <c r="BG827" s="187">
        <f>IF(N827="zákl. přenesená",J827,0)</f>
        <v>0</v>
      </c>
      <c r="BH827" s="187">
        <f>IF(N827="sníž. přenesená",J827,0)</f>
        <v>0</v>
      </c>
      <c r="BI827" s="187">
        <f>IF(N827="nulová",J827,0)</f>
        <v>0</v>
      </c>
      <c r="BJ827" s="19" t="s">
        <v>79</v>
      </c>
      <c r="BK827" s="187">
        <f>ROUND(I827*H827,2)</f>
        <v>0</v>
      </c>
      <c r="BL827" s="19" t="s">
        <v>252</v>
      </c>
      <c r="BM827" s="186" t="s">
        <v>1389</v>
      </c>
    </row>
    <row r="828" spans="1:65" s="13" customFormat="1" ht="10">
      <c r="B828" s="188"/>
      <c r="C828" s="189"/>
      <c r="D828" s="190" t="s">
        <v>130</v>
      </c>
      <c r="E828" s="191" t="s">
        <v>19</v>
      </c>
      <c r="F828" s="192" t="s">
        <v>1390</v>
      </c>
      <c r="G828" s="189"/>
      <c r="H828" s="193">
        <v>4.0748800000000003</v>
      </c>
      <c r="I828" s="194"/>
      <c r="J828" s="189"/>
      <c r="K828" s="189"/>
      <c r="L828" s="195"/>
      <c r="M828" s="196"/>
      <c r="N828" s="197"/>
      <c r="O828" s="197"/>
      <c r="P828" s="197"/>
      <c r="Q828" s="197"/>
      <c r="R828" s="197"/>
      <c r="S828" s="197"/>
      <c r="T828" s="198"/>
      <c r="AT828" s="199" t="s">
        <v>130</v>
      </c>
      <c r="AU828" s="199" t="s">
        <v>81</v>
      </c>
      <c r="AV828" s="13" t="s">
        <v>81</v>
      </c>
      <c r="AW828" s="13" t="s">
        <v>132</v>
      </c>
      <c r="AX828" s="13" t="s">
        <v>71</v>
      </c>
      <c r="AY828" s="199" t="s">
        <v>120</v>
      </c>
    </row>
    <row r="829" spans="1:65" s="15" customFormat="1" ht="10">
      <c r="B829" s="211"/>
      <c r="C829" s="212"/>
      <c r="D829" s="190" t="s">
        <v>130</v>
      </c>
      <c r="E829" s="213" t="s">
        <v>19</v>
      </c>
      <c r="F829" s="214" t="s">
        <v>1391</v>
      </c>
      <c r="G829" s="212"/>
      <c r="H829" s="213" t="s">
        <v>19</v>
      </c>
      <c r="I829" s="215"/>
      <c r="J829" s="212"/>
      <c r="K829" s="212"/>
      <c r="L829" s="216"/>
      <c r="M829" s="217"/>
      <c r="N829" s="218"/>
      <c r="O829" s="218"/>
      <c r="P829" s="218"/>
      <c r="Q829" s="218"/>
      <c r="R829" s="218"/>
      <c r="S829" s="218"/>
      <c r="T829" s="219"/>
      <c r="AT829" s="220" t="s">
        <v>130</v>
      </c>
      <c r="AU829" s="220" t="s">
        <v>81</v>
      </c>
      <c r="AV829" s="15" t="s">
        <v>79</v>
      </c>
      <c r="AW829" s="15" t="s">
        <v>132</v>
      </c>
      <c r="AX829" s="15" t="s">
        <v>71</v>
      </c>
      <c r="AY829" s="220" t="s">
        <v>120</v>
      </c>
    </row>
    <row r="830" spans="1:65" s="13" customFormat="1" ht="10">
      <c r="B830" s="188"/>
      <c r="C830" s="189"/>
      <c r="D830" s="190" t="s">
        <v>130</v>
      </c>
      <c r="E830" s="191" t="s">
        <v>19</v>
      </c>
      <c r="F830" s="192" t="s">
        <v>1392</v>
      </c>
      <c r="G830" s="189"/>
      <c r="H830" s="193">
        <v>2.4960449999999996</v>
      </c>
      <c r="I830" s="194"/>
      <c r="J830" s="189"/>
      <c r="K830" s="189"/>
      <c r="L830" s="195"/>
      <c r="M830" s="196"/>
      <c r="N830" s="197"/>
      <c r="O830" s="197"/>
      <c r="P830" s="197"/>
      <c r="Q830" s="197"/>
      <c r="R830" s="197"/>
      <c r="S830" s="197"/>
      <c r="T830" s="198"/>
      <c r="AT830" s="199" t="s">
        <v>130</v>
      </c>
      <c r="AU830" s="199" t="s">
        <v>81</v>
      </c>
      <c r="AV830" s="13" t="s">
        <v>81</v>
      </c>
      <c r="AW830" s="13" t="s">
        <v>132</v>
      </c>
      <c r="AX830" s="13" t="s">
        <v>71</v>
      </c>
      <c r="AY830" s="199" t="s">
        <v>120</v>
      </c>
    </row>
    <row r="831" spans="1:65" s="14" customFormat="1" ht="10">
      <c r="B831" s="200"/>
      <c r="C831" s="201"/>
      <c r="D831" s="190" t="s">
        <v>130</v>
      </c>
      <c r="E831" s="202" t="s">
        <v>19</v>
      </c>
      <c r="F831" s="203" t="s">
        <v>133</v>
      </c>
      <c r="G831" s="201"/>
      <c r="H831" s="204">
        <v>6.5709249999999999</v>
      </c>
      <c r="I831" s="205"/>
      <c r="J831" s="201"/>
      <c r="K831" s="201"/>
      <c r="L831" s="206"/>
      <c r="M831" s="207"/>
      <c r="N831" s="208"/>
      <c r="O831" s="208"/>
      <c r="P831" s="208"/>
      <c r="Q831" s="208"/>
      <c r="R831" s="208"/>
      <c r="S831" s="208"/>
      <c r="T831" s="209"/>
      <c r="AT831" s="210" t="s">
        <v>130</v>
      </c>
      <c r="AU831" s="210" t="s">
        <v>81</v>
      </c>
      <c r="AV831" s="14" t="s">
        <v>128</v>
      </c>
      <c r="AW831" s="14" t="s">
        <v>132</v>
      </c>
      <c r="AX831" s="14" t="s">
        <v>79</v>
      </c>
      <c r="AY831" s="210" t="s">
        <v>120</v>
      </c>
    </row>
    <row r="832" spans="1:65" s="2" customFormat="1" ht="16.5" customHeight="1">
      <c r="A832" s="36"/>
      <c r="B832" s="37"/>
      <c r="C832" s="232" t="s">
        <v>1393</v>
      </c>
      <c r="D832" s="232" t="s">
        <v>186</v>
      </c>
      <c r="E832" s="233" t="s">
        <v>1394</v>
      </c>
      <c r="F832" s="234" t="s">
        <v>1395</v>
      </c>
      <c r="G832" s="235" t="s">
        <v>716</v>
      </c>
      <c r="H832" s="236">
        <v>81.537000000000006</v>
      </c>
      <c r="I832" s="237"/>
      <c r="J832" s="238">
        <f>ROUND(I832*H832,2)</f>
        <v>0</v>
      </c>
      <c r="K832" s="234" t="s">
        <v>19</v>
      </c>
      <c r="L832" s="239"/>
      <c r="M832" s="240" t="s">
        <v>19</v>
      </c>
      <c r="N832" s="241" t="s">
        <v>42</v>
      </c>
      <c r="O832" s="66"/>
      <c r="P832" s="184">
        <f>O832*H832</f>
        <v>0</v>
      </c>
      <c r="Q832" s="184">
        <v>1E-3</v>
      </c>
      <c r="R832" s="184">
        <f>Q832*H832</f>
        <v>8.1537000000000012E-2</v>
      </c>
      <c r="S832" s="184">
        <v>0</v>
      </c>
      <c r="T832" s="185">
        <f>S832*H832</f>
        <v>0</v>
      </c>
      <c r="U832" s="36"/>
      <c r="V832" s="36"/>
      <c r="W832" s="36"/>
      <c r="X832" s="36"/>
      <c r="Y832" s="36"/>
      <c r="Z832" s="36"/>
      <c r="AA832" s="36"/>
      <c r="AB832" s="36"/>
      <c r="AC832" s="36"/>
      <c r="AD832" s="36"/>
      <c r="AE832" s="36"/>
      <c r="AR832" s="186" t="s">
        <v>337</v>
      </c>
      <c r="AT832" s="186" t="s">
        <v>186</v>
      </c>
      <c r="AU832" s="186" t="s">
        <v>81</v>
      </c>
      <c r="AY832" s="19" t="s">
        <v>120</v>
      </c>
      <c r="BE832" s="187">
        <f>IF(N832="základní",J832,0)</f>
        <v>0</v>
      </c>
      <c r="BF832" s="187">
        <f>IF(N832="snížená",J832,0)</f>
        <v>0</v>
      </c>
      <c r="BG832" s="187">
        <f>IF(N832="zákl. přenesená",J832,0)</f>
        <v>0</v>
      </c>
      <c r="BH832" s="187">
        <f>IF(N832="sníž. přenesená",J832,0)</f>
        <v>0</v>
      </c>
      <c r="BI832" s="187">
        <f>IF(N832="nulová",J832,0)</f>
        <v>0</v>
      </c>
      <c r="BJ832" s="19" t="s">
        <v>79</v>
      </c>
      <c r="BK832" s="187">
        <f>ROUND(I832*H832,2)</f>
        <v>0</v>
      </c>
      <c r="BL832" s="19" t="s">
        <v>252</v>
      </c>
      <c r="BM832" s="186" t="s">
        <v>1396</v>
      </c>
    </row>
    <row r="833" spans="1:65" s="2" customFormat="1" ht="18">
      <c r="A833" s="36"/>
      <c r="B833" s="37"/>
      <c r="C833" s="38"/>
      <c r="D833" s="190" t="s">
        <v>1087</v>
      </c>
      <c r="E833" s="38"/>
      <c r="F833" s="250" t="s">
        <v>1397</v>
      </c>
      <c r="G833" s="38"/>
      <c r="H833" s="38"/>
      <c r="I833" s="247"/>
      <c r="J833" s="38"/>
      <c r="K833" s="38"/>
      <c r="L833" s="41"/>
      <c r="M833" s="248"/>
      <c r="N833" s="249"/>
      <c r="O833" s="66"/>
      <c r="P833" s="66"/>
      <c r="Q833" s="66"/>
      <c r="R833" s="66"/>
      <c r="S833" s="66"/>
      <c r="T833" s="67"/>
      <c r="U833" s="36"/>
      <c r="V833" s="36"/>
      <c r="W833" s="36"/>
      <c r="X833" s="36"/>
      <c r="Y833" s="36"/>
      <c r="Z833" s="36"/>
      <c r="AA833" s="36"/>
      <c r="AB833" s="36"/>
      <c r="AC833" s="36"/>
      <c r="AD833" s="36"/>
      <c r="AE833" s="36"/>
      <c r="AT833" s="19" t="s">
        <v>1087</v>
      </c>
      <c r="AU833" s="19" t="s">
        <v>81</v>
      </c>
    </row>
    <row r="834" spans="1:65" s="13" customFormat="1" ht="10">
      <c r="B834" s="188"/>
      <c r="C834" s="189"/>
      <c r="D834" s="190" t="s">
        <v>130</v>
      </c>
      <c r="E834" s="191" t="s">
        <v>19</v>
      </c>
      <c r="F834" s="192" t="s">
        <v>1398</v>
      </c>
      <c r="G834" s="189"/>
      <c r="H834" s="193">
        <v>81.537399999999991</v>
      </c>
      <c r="I834" s="194"/>
      <c r="J834" s="189"/>
      <c r="K834" s="189"/>
      <c r="L834" s="195"/>
      <c r="M834" s="196"/>
      <c r="N834" s="197"/>
      <c r="O834" s="197"/>
      <c r="P834" s="197"/>
      <c r="Q834" s="197"/>
      <c r="R834" s="197"/>
      <c r="S834" s="197"/>
      <c r="T834" s="198"/>
      <c r="AT834" s="199" t="s">
        <v>130</v>
      </c>
      <c r="AU834" s="199" t="s">
        <v>81</v>
      </c>
      <c r="AV834" s="13" t="s">
        <v>81</v>
      </c>
      <c r="AW834" s="13" t="s">
        <v>132</v>
      </c>
      <c r="AX834" s="13" t="s">
        <v>71</v>
      </c>
      <c r="AY834" s="199" t="s">
        <v>120</v>
      </c>
    </row>
    <row r="835" spans="1:65" s="14" customFormat="1" ht="10">
      <c r="B835" s="200"/>
      <c r="C835" s="201"/>
      <c r="D835" s="190" t="s">
        <v>130</v>
      </c>
      <c r="E835" s="202" t="s">
        <v>19</v>
      </c>
      <c r="F835" s="203" t="s">
        <v>133</v>
      </c>
      <c r="G835" s="201"/>
      <c r="H835" s="204">
        <v>81.537399999999991</v>
      </c>
      <c r="I835" s="205"/>
      <c r="J835" s="201"/>
      <c r="K835" s="201"/>
      <c r="L835" s="206"/>
      <c r="M835" s="207"/>
      <c r="N835" s="208"/>
      <c r="O835" s="208"/>
      <c r="P835" s="208"/>
      <c r="Q835" s="208"/>
      <c r="R835" s="208"/>
      <c r="S835" s="208"/>
      <c r="T835" s="209"/>
      <c r="AT835" s="210" t="s">
        <v>130</v>
      </c>
      <c r="AU835" s="210" t="s">
        <v>81</v>
      </c>
      <c r="AV835" s="14" t="s">
        <v>128</v>
      </c>
      <c r="AW835" s="14" t="s">
        <v>132</v>
      </c>
      <c r="AX835" s="14" t="s">
        <v>79</v>
      </c>
      <c r="AY835" s="210" t="s">
        <v>120</v>
      </c>
    </row>
    <row r="836" spans="1:65" s="2" customFormat="1" ht="24.15" customHeight="1">
      <c r="A836" s="36"/>
      <c r="B836" s="37"/>
      <c r="C836" s="175" t="s">
        <v>1399</v>
      </c>
      <c r="D836" s="175" t="s">
        <v>123</v>
      </c>
      <c r="E836" s="176" t="s">
        <v>1400</v>
      </c>
      <c r="F836" s="177" t="s">
        <v>1401</v>
      </c>
      <c r="G836" s="178" t="s">
        <v>404</v>
      </c>
      <c r="H836" s="179">
        <v>166.40299999999999</v>
      </c>
      <c r="I836" s="180"/>
      <c r="J836" s="181">
        <f>ROUND(I836*H836,2)</f>
        <v>0</v>
      </c>
      <c r="K836" s="177" t="s">
        <v>536</v>
      </c>
      <c r="L836" s="41"/>
      <c r="M836" s="182" t="s">
        <v>19</v>
      </c>
      <c r="N836" s="183" t="s">
        <v>42</v>
      </c>
      <c r="O836" s="66"/>
      <c r="P836" s="184">
        <f>O836*H836</f>
        <v>0</v>
      </c>
      <c r="Q836" s="184">
        <v>0</v>
      </c>
      <c r="R836" s="184">
        <f>Q836*H836</f>
        <v>0</v>
      </c>
      <c r="S836" s="184">
        <v>0</v>
      </c>
      <c r="T836" s="185">
        <f>S836*H836</f>
        <v>0</v>
      </c>
      <c r="U836" s="36"/>
      <c r="V836" s="36"/>
      <c r="W836" s="36"/>
      <c r="X836" s="36"/>
      <c r="Y836" s="36"/>
      <c r="Z836" s="36"/>
      <c r="AA836" s="36"/>
      <c r="AB836" s="36"/>
      <c r="AC836" s="36"/>
      <c r="AD836" s="36"/>
      <c r="AE836" s="36"/>
      <c r="AR836" s="186" t="s">
        <v>252</v>
      </c>
      <c r="AT836" s="186" t="s">
        <v>123</v>
      </c>
      <c r="AU836" s="186" t="s">
        <v>81</v>
      </c>
      <c r="AY836" s="19" t="s">
        <v>120</v>
      </c>
      <c r="BE836" s="187">
        <f>IF(N836="základní",J836,0)</f>
        <v>0</v>
      </c>
      <c r="BF836" s="187">
        <f>IF(N836="snížená",J836,0)</f>
        <v>0</v>
      </c>
      <c r="BG836" s="187">
        <f>IF(N836="zákl. přenesená",J836,0)</f>
        <v>0</v>
      </c>
      <c r="BH836" s="187">
        <f>IF(N836="sníž. přenesená",J836,0)</f>
        <v>0</v>
      </c>
      <c r="BI836" s="187">
        <f>IF(N836="nulová",J836,0)</f>
        <v>0</v>
      </c>
      <c r="BJ836" s="19" t="s">
        <v>79</v>
      </c>
      <c r="BK836" s="187">
        <f>ROUND(I836*H836,2)</f>
        <v>0</v>
      </c>
      <c r="BL836" s="19" t="s">
        <v>252</v>
      </c>
      <c r="BM836" s="186" t="s">
        <v>1402</v>
      </c>
    </row>
    <row r="837" spans="1:65" s="2" customFormat="1" ht="10">
      <c r="A837" s="36"/>
      <c r="B837" s="37"/>
      <c r="C837" s="38"/>
      <c r="D837" s="245" t="s">
        <v>538</v>
      </c>
      <c r="E837" s="38"/>
      <c r="F837" s="246" t="s">
        <v>1403</v>
      </c>
      <c r="G837" s="38"/>
      <c r="H837" s="38"/>
      <c r="I837" s="247"/>
      <c r="J837" s="38"/>
      <c r="K837" s="38"/>
      <c r="L837" s="41"/>
      <c r="M837" s="248"/>
      <c r="N837" s="249"/>
      <c r="O837" s="66"/>
      <c r="P837" s="66"/>
      <c r="Q837" s="66"/>
      <c r="R837" s="66"/>
      <c r="S837" s="66"/>
      <c r="T837" s="67"/>
      <c r="U837" s="36"/>
      <c r="V837" s="36"/>
      <c r="W837" s="36"/>
      <c r="X837" s="36"/>
      <c r="Y837" s="36"/>
      <c r="Z837" s="36"/>
      <c r="AA837" s="36"/>
      <c r="AB837" s="36"/>
      <c r="AC837" s="36"/>
      <c r="AD837" s="36"/>
      <c r="AE837" s="36"/>
      <c r="AT837" s="19" t="s">
        <v>538</v>
      </c>
      <c r="AU837" s="19" t="s">
        <v>81</v>
      </c>
    </row>
    <row r="838" spans="1:65" s="15" customFormat="1" ht="10">
      <c r="B838" s="211"/>
      <c r="C838" s="212"/>
      <c r="D838" s="190" t="s">
        <v>130</v>
      </c>
      <c r="E838" s="213" t="s">
        <v>19</v>
      </c>
      <c r="F838" s="214" t="s">
        <v>1404</v>
      </c>
      <c r="G838" s="212"/>
      <c r="H838" s="213" t="s">
        <v>19</v>
      </c>
      <c r="I838" s="215"/>
      <c r="J838" s="212"/>
      <c r="K838" s="212"/>
      <c r="L838" s="216"/>
      <c r="M838" s="217"/>
      <c r="N838" s="218"/>
      <c r="O838" s="218"/>
      <c r="P838" s="218"/>
      <c r="Q838" s="218"/>
      <c r="R838" s="218"/>
      <c r="S838" s="218"/>
      <c r="T838" s="219"/>
      <c r="AT838" s="220" t="s">
        <v>130</v>
      </c>
      <c r="AU838" s="220" t="s">
        <v>81</v>
      </c>
      <c r="AV838" s="15" t="s">
        <v>79</v>
      </c>
      <c r="AW838" s="15" t="s">
        <v>132</v>
      </c>
      <c r="AX838" s="15" t="s">
        <v>71</v>
      </c>
      <c r="AY838" s="220" t="s">
        <v>120</v>
      </c>
    </row>
    <row r="839" spans="1:65" s="13" customFormat="1" ht="10">
      <c r="B839" s="188"/>
      <c r="C839" s="189"/>
      <c r="D839" s="190" t="s">
        <v>130</v>
      </c>
      <c r="E839" s="191" t="s">
        <v>19</v>
      </c>
      <c r="F839" s="192" t="s">
        <v>1405</v>
      </c>
      <c r="G839" s="189"/>
      <c r="H839" s="193">
        <v>166.40299999999999</v>
      </c>
      <c r="I839" s="194"/>
      <c r="J839" s="189"/>
      <c r="K839" s="189"/>
      <c r="L839" s="195"/>
      <c r="M839" s="196"/>
      <c r="N839" s="197"/>
      <c r="O839" s="197"/>
      <c r="P839" s="197"/>
      <c r="Q839" s="197"/>
      <c r="R839" s="197"/>
      <c r="S839" s="197"/>
      <c r="T839" s="198"/>
      <c r="AT839" s="199" t="s">
        <v>130</v>
      </c>
      <c r="AU839" s="199" t="s">
        <v>81</v>
      </c>
      <c r="AV839" s="13" t="s">
        <v>81</v>
      </c>
      <c r="AW839" s="13" t="s">
        <v>132</v>
      </c>
      <c r="AX839" s="13" t="s">
        <v>71</v>
      </c>
      <c r="AY839" s="199" t="s">
        <v>120</v>
      </c>
    </row>
    <row r="840" spans="1:65" s="14" customFormat="1" ht="10">
      <c r="B840" s="200"/>
      <c r="C840" s="201"/>
      <c r="D840" s="190" t="s">
        <v>130</v>
      </c>
      <c r="E840" s="202" t="s">
        <v>19</v>
      </c>
      <c r="F840" s="203" t="s">
        <v>133</v>
      </c>
      <c r="G840" s="201"/>
      <c r="H840" s="204">
        <v>166.40299999999999</v>
      </c>
      <c r="I840" s="205"/>
      <c r="J840" s="201"/>
      <c r="K840" s="201"/>
      <c r="L840" s="206"/>
      <c r="M840" s="207"/>
      <c r="N840" s="208"/>
      <c r="O840" s="208"/>
      <c r="P840" s="208"/>
      <c r="Q840" s="208"/>
      <c r="R840" s="208"/>
      <c r="S840" s="208"/>
      <c r="T840" s="209"/>
      <c r="AT840" s="210" t="s">
        <v>130</v>
      </c>
      <c r="AU840" s="210" t="s">
        <v>81</v>
      </c>
      <c r="AV840" s="14" t="s">
        <v>128</v>
      </c>
      <c r="AW840" s="14" t="s">
        <v>132</v>
      </c>
      <c r="AX840" s="14" t="s">
        <v>79</v>
      </c>
      <c r="AY840" s="210" t="s">
        <v>120</v>
      </c>
    </row>
    <row r="841" spans="1:65" s="2" customFormat="1" ht="16.5" customHeight="1">
      <c r="A841" s="36"/>
      <c r="B841" s="37"/>
      <c r="C841" s="175" t="s">
        <v>1406</v>
      </c>
      <c r="D841" s="175" t="s">
        <v>123</v>
      </c>
      <c r="E841" s="176" t="s">
        <v>1407</v>
      </c>
      <c r="F841" s="177" t="s">
        <v>1408</v>
      </c>
      <c r="G841" s="178" t="s">
        <v>404</v>
      </c>
      <c r="H841" s="179">
        <v>268.27499999999998</v>
      </c>
      <c r="I841" s="180"/>
      <c r="J841" s="181">
        <f>ROUND(I841*H841,2)</f>
        <v>0</v>
      </c>
      <c r="K841" s="177" t="s">
        <v>536</v>
      </c>
      <c r="L841" s="41"/>
      <c r="M841" s="182" t="s">
        <v>19</v>
      </c>
      <c r="N841" s="183" t="s">
        <v>42</v>
      </c>
      <c r="O841" s="66"/>
      <c r="P841" s="184">
        <f>O841*H841</f>
        <v>0</v>
      </c>
      <c r="Q841" s="184">
        <v>0</v>
      </c>
      <c r="R841" s="184">
        <f>Q841*H841</f>
        <v>0</v>
      </c>
      <c r="S841" s="184">
        <v>0</v>
      </c>
      <c r="T841" s="185">
        <f>S841*H841</f>
        <v>0</v>
      </c>
      <c r="U841" s="36"/>
      <c r="V841" s="36"/>
      <c r="W841" s="36"/>
      <c r="X841" s="36"/>
      <c r="Y841" s="36"/>
      <c r="Z841" s="36"/>
      <c r="AA841" s="36"/>
      <c r="AB841" s="36"/>
      <c r="AC841" s="36"/>
      <c r="AD841" s="36"/>
      <c r="AE841" s="36"/>
      <c r="AR841" s="186" t="s">
        <v>252</v>
      </c>
      <c r="AT841" s="186" t="s">
        <v>123</v>
      </c>
      <c r="AU841" s="186" t="s">
        <v>81</v>
      </c>
      <c r="AY841" s="19" t="s">
        <v>120</v>
      </c>
      <c r="BE841" s="187">
        <f>IF(N841="základní",J841,0)</f>
        <v>0</v>
      </c>
      <c r="BF841" s="187">
        <f>IF(N841="snížená",J841,0)</f>
        <v>0</v>
      </c>
      <c r="BG841" s="187">
        <f>IF(N841="zákl. přenesená",J841,0)</f>
        <v>0</v>
      </c>
      <c r="BH841" s="187">
        <f>IF(N841="sníž. přenesená",J841,0)</f>
        <v>0</v>
      </c>
      <c r="BI841" s="187">
        <f>IF(N841="nulová",J841,0)</f>
        <v>0</v>
      </c>
      <c r="BJ841" s="19" t="s">
        <v>79</v>
      </c>
      <c r="BK841" s="187">
        <f>ROUND(I841*H841,2)</f>
        <v>0</v>
      </c>
      <c r="BL841" s="19" t="s">
        <v>252</v>
      </c>
      <c r="BM841" s="186" t="s">
        <v>1409</v>
      </c>
    </row>
    <row r="842" spans="1:65" s="2" customFormat="1" ht="10">
      <c r="A842" s="36"/>
      <c r="B842" s="37"/>
      <c r="C842" s="38"/>
      <c r="D842" s="245" t="s">
        <v>538</v>
      </c>
      <c r="E842" s="38"/>
      <c r="F842" s="246" t="s">
        <v>1410</v>
      </c>
      <c r="G842" s="38"/>
      <c r="H842" s="38"/>
      <c r="I842" s="247"/>
      <c r="J842" s="38"/>
      <c r="K842" s="38"/>
      <c r="L842" s="41"/>
      <c r="M842" s="248"/>
      <c r="N842" s="249"/>
      <c r="O842" s="66"/>
      <c r="P842" s="66"/>
      <c r="Q842" s="66"/>
      <c r="R842" s="66"/>
      <c r="S842" s="66"/>
      <c r="T842" s="67"/>
      <c r="U842" s="36"/>
      <c r="V842" s="36"/>
      <c r="W842" s="36"/>
      <c r="X842" s="36"/>
      <c r="Y842" s="36"/>
      <c r="Z842" s="36"/>
      <c r="AA842" s="36"/>
      <c r="AB842" s="36"/>
      <c r="AC842" s="36"/>
      <c r="AD842" s="36"/>
      <c r="AE842" s="36"/>
      <c r="AT842" s="19" t="s">
        <v>538</v>
      </c>
      <c r="AU842" s="19" t="s">
        <v>81</v>
      </c>
    </row>
    <row r="843" spans="1:65" s="2" customFormat="1" ht="18">
      <c r="A843" s="36"/>
      <c r="B843" s="37"/>
      <c r="C843" s="38"/>
      <c r="D843" s="190" t="s">
        <v>1087</v>
      </c>
      <c r="E843" s="38"/>
      <c r="F843" s="250" t="s">
        <v>1411</v>
      </c>
      <c r="G843" s="38"/>
      <c r="H843" s="38"/>
      <c r="I843" s="247"/>
      <c r="J843" s="38"/>
      <c r="K843" s="38"/>
      <c r="L843" s="41"/>
      <c r="M843" s="248"/>
      <c r="N843" s="249"/>
      <c r="O843" s="66"/>
      <c r="P843" s="66"/>
      <c r="Q843" s="66"/>
      <c r="R843" s="66"/>
      <c r="S843" s="66"/>
      <c r="T843" s="67"/>
      <c r="U843" s="36"/>
      <c r="V843" s="36"/>
      <c r="W843" s="36"/>
      <c r="X843" s="36"/>
      <c r="Y843" s="36"/>
      <c r="Z843" s="36"/>
      <c r="AA843" s="36"/>
      <c r="AB843" s="36"/>
      <c r="AC843" s="36"/>
      <c r="AD843" s="36"/>
      <c r="AE843" s="36"/>
      <c r="AT843" s="19" t="s">
        <v>1087</v>
      </c>
      <c r="AU843" s="19" t="s">
        <v>81</v>
      </c>
    </row>
    <row r="844" spans="1:65" s="15" customFormat="1" ht="10">
      <c r="B844" s="211"/>
      <c r="C844" s="212"/>
      <c r="D844" s="190" t="s">
        <v>130</v>
      </c>
      <c r="E844" s="213" t="s">
        <v>19</v>
      </c>
      <c r="F844" s="214" t="s">
        <v>1412</v>
      </c>
      <c r="G844" s="212"/>
      <c r="H844" s="213" t="s">
        <v>19</v>
      </c>
      <c r="I844" s="215"/>
      <c r="J844" s="212"/>
      <c r="K844" s="212"/>
      <c r="L844" s="216"/>
      <c r="M844" s="217"/>
      <c r="N844" s="218"/>
      <c r="O844" s="218"/>
      <c r="P844" s="218"/>
      <c r="Q844" s="218"/>
      <c r="R844" s="218"/>
      <c r="S844" s="218"/>
      <c r="T844" s="219"/>
      <c r="AT844" s="220" t="s">
        <v>130</v>
      </c>
      <c r="AU844" s="220" t="s">
        <v>81</v>
      </c>
      <c r="AV844" s="15" t="s">
        <v>79</v>
      </c>
      <c r="AW844" s="15" t="s">
        <v>132</v>
      </c>
      <c r="AX844" s="15" t="s">
        <v>71</v>
      </c>
      <c r="AY844" s="220" t="s">
        <v>120</v>
      </c>
    </row>
    <row r="845" spans="1:65" s="15" customFormat="1" ht="10">
      <c r="B845" s="211"/>
      <c r="C845" s="212"/>
      <c r="D845" s="190" t="s">
        <v>130</v>
      </c>
      <c r="E845" s="213" t="s">
        <v>19</v>
      </c>
      <c r="F845" s="214" t="s">
        <v>1413</v>
      </c>
      <c r="G845" s="212"/>
      <c r="H845" s="213" t="s">
        <v>19</v>
      </c>
      <c r="I845" s="215"/>
      <c r="J845" s="212"/>
      <c r="K845" s="212"/>
      <c r="L845" s="216"/>
      <c r="M845" s="217"/>
      <c r="N845" s="218"/>
      <c r="O845" s="218"/>
      <c r="P845" s="218"/>
      <c r="Q845" s="218"/>
      <c r="R845" s="218"/>
      <c r="S845" s="218"/>
      <c r="T845" s="219"/>
      <c r="AT845" s="220" t="s">
        <v>130</v>
      </c>
      <c r="AU845" s="220" t="s">
        <v>81</v>
      </c>
      <c r="AV845" s="15" t="s">
        <v>79</v>
      </c>
      <c r="AW845" s="15" t="s">
        <v>132</v>
      </c>
      <c r="AX845" s="15" t="s">
        <v>71</v>
      </c>
      <c r="AY845" s="220" t="s">
        <v>120</v>
      </c>
    </row>
    <row r="846" spans="1:65" s="13" customFormat="1" ht="10">
      <c r="B846" s="188"/>
      <c r="C846" s="189"/>
      <c r="D846" s="190" t="s">
        <v>130</v>
      </c>
      <c r="E846" s="191" t="s">
        <v>19</v>
      </c>
      <c r="F846" s="192" t="s">
        <v>1414</v>
      </c>
      <c r="G846" s="189"/>
      <c r="H846" s="193">
        <v>7.9001999999999999</v>
      </c>
      <c r="I846" s="194"/>
      <c r="J846" s="189"/>
      <c r="K846" s="189"/>
      <c r="L846" s="195"/>
      <c r="M846" s="196"/>
      <c r="N846" s="197"/>
      <c r="O846" s="197"/>
      <c r="P846" s="197"/>
      <c r="Q846" s="197"/>
      <c r="R846" s="197"/>
      <c r="S846" s="197"/>
      <c r="T846" s="198"/>
      <c r="AT846" s="199" t="s">
        <v>130</v>
      </c>
      <c r="AU846" s="199" t="s">
        <v>81</v>
      </c>
      <c r="AV846" s="13" t="s">
        <v>81</v>
      </c>
      <c r="AW846" s="13" t="s">
        <v>132</v>
      </c>
      <c r="AX846" s="13" t="s">
        <v>71</v>
      </c>
      <c r="AY846" s="199" t="s">
        <v>120</v>
      </c>
    </row>
    <row r="847" spans="1:65" s="13" customFormat="1" ht="10">
      <c r="B847" s="188"/>
      <c r="C847" s="189"/>
      <c r="D847" s="190" t="s">
        <v>130</v>
      </c>
      <c r="E847" s="191" t="s">
        <v>19</v>
      </c>
      <c r="F847" s="192" t="s">
        <v>1415</v>
      </c>
      <c r="G847" s="189"/>
      <c r="H847" s="193">
        <v>39.690000000000005</v>
      </c>
      <c r="I847" s="194"/>
      <c r="J847" s="189"/>
      <c r="K847" s="189"/>
      <c r="L847" s="195"/>
      <c r="M847" s="196"/>
      <c r="N847" s="197"/>
      <c r="O847" s="197"/>
      <c r="P847" s="197"/>
      <c r="Q847" s="197"/>
      <c r="R847" s="197"/>
      <c r="S847" s="197"/>
      <c r="T847" s="198"/>
      <c r="AT847" s="199" t="s">
        <v>130</v>
      </c>
      <c r="AU847" s="199" t="s">
        <v>81</v>
      </c>
      <c r="AV847" s="13" t="s">
        <v>81</v>
      </c>
      <c r="AW847" s="13" t="s">
        <v>132</v>
      </c>
      <c r="AX847" s="13" t="s">
        <v>71</v>
      </c>
      <c r="AY847" s="199" t="s">
        <v>120</v>
      </c>
    </row>
    <row r="848" spans="1:65" s="15" customFormat="1" ht="10">
      <c r="B848" s="211"/>
      <c r="C848" s="212"/>
      <c r="D848" s="190" t="s">
        <v>130</v>
      </c>
      <c r="E848" s="213" t="s">
        <v>19</v>
      </c>
      <c r="F848" s="214" t="s">
        <v>1416</v>
      </c>
      <c r="G848" s="212"/>
      <c r="H848" s="213" t="s">
        <v>19</v>
      </c>
      <c r="I848" s="215"/>
      <c r="J848" s="212"/>
      <c r="K848" s="212"/>
      <c r="L848" s="216"/>
      <c r="M848" s="217"/>
      <c r="N848" s="218"/>
      <c r="O848" s="218"/>
      <c r="P848" s="218"/>
      <c r="Q848" s="218"/>
      <c r="R848" s="218"/>
      <c r="S848" s="218"/>
      <c r="T848" s="219"/>
      <c r="AT848" s="220" t="s">
        <v>130</v>
      </c>
      <c r="AU848" s="220" t="s">
        <v>81</v>
      </c>
      <c r="AV848" s="15" t="s">
        <v>79</v>
      </c>
      <c r="AW848" s="15" t="s">
        <v>132</v>
      </c>
      <c r="AX848" s="15" t="s">
        <v>71</v>
      </c>
      <c r="AY848" s="220" t="s">
        <v>120</v>
      </c>
    </row>
    <row r="849" spans="1:65" s="13" customFormat="1" ht="10">
      <c r="B849" s="188"/>
      <c r="C849" s="189"/>
      <c r="D849" s="190" t="s">
        <v>130</v>
      </c>
      <c r="E849" s="191" t="s">
        <v>19</v>
      </c>
      <c r="F849" s="192" t="s">
        <v>1417</v>
      </c>
      <c r="G849" s="189"/>
      <c r="H849" s="193">
        <v>10.0464</v>
      </c>
      <c r="I849" s="194"/>
      <c r="J849" s="189"/>
      <c r="K849" s="189"/>
      <c r="L849" s="195"/>
      <c r="M849" s="196"/>
      <c r="N849" s="197"/>
      <c r="O849" s="197"/>
      <c r="P849" s="197"/>
      <c r="Q849" s="197"/>
      <c r="R849" s="197"/>
      <c r="S849" s="197"/>
      <c r="T849" s="198"/>
      <c r="AT849" s="199" t="s">
        <v>130</v>
      </c>
      <c r="AU849" s="199" t="s">
        <v>81</v>
      </c>
      <c r="AV849" s="13" t="s">
        <v>81</v>
      </c>
      <c r="AW849" s="13" t="s">
        <v>132</v>
      </c>
      <c r="AX849" s="13" t="s">
        <v>71</v>
      </c>
      <c r="AY849" s="199" t="s">
        <v>120</v>
      </c>
    </row>
    <row r="850" spans="1:65" s="13" customFormat="1" ht="10">
      <c r="B850" s="188"/>
      <c r="C850" s="189"/>
      <c r="D850" s="190" t="s">
        <v>130</v>
      </c>
      <c r="E850" s="191" t="s">
        <v>19</v>
      </c>
      <c r="F850" s="192" t="s">
        <v>1418</v>
      </c>
      <c r="G850" s="189"/>
      <c r="H850" s="193">
        <v>30.283199999999997</v>
      </c>
      <c r="I850" s="194"/>
      <c r="J850" s="189"/>
      <c r="K850" s="189"/>
      <c r="L850" s="195"/>
      <c r="M850" s="196"/>
      <c r="N850" s="197"/>
      <c r="O850" s="197"/>
      <c r="P850" s="197"/>
      <c r="Q850" s="197"/>
      <c r="R850" s="197"/>
      <c r="S850" s="197"/>
      <c r="T850" s="198"/>
      <c r="AT850" s="199" t="s">
        <v>130</v>
      </c>
      <c r="AU850" s="199" t="s">
        <v>81</v>
      </c>
      <c r="AV850" s="13" t="s">
        <v>81</v>
      </c>
      <c r="AW850" s="13" t="s">
        <v>132</v>
      </c>
      <c r="AX850" s="13" t="s">
        <v>71</v>
      </c>
      <c r="AY850" s="199" t="s">
        <v>120</v>
      </c>
    </row>
    <row r="851" spans="1:65" s="15" customFormat="1" ht="10">
      <c r="B851" s="211"/>
      <c r="C851" s="212"/>
      <c r="D851" s="190" t="s">
        <v>130</v>
      </c>
      <c r="E851" s="213" t="s">
        <v>19</v>
      </c>
      <c r="F851" s="214" t="s">
        <v>1419</v>
      </c>
      <c r="G851" s="212"/>
      <c r="H851" s="213" t="s">
        <v>19</v>
      </c>
      <c r="I851" s="215"/>
      <c r="J851" s="212"/>
      <c r="K851" s="212"/>
      <c r="L851" s="216"/>
      <c r="M851" s="217"/>
      <c r="N851" s="218"/>
      <c r="O851" s="218"/>
      <c r="P851" s="218"/>
      <c r="Q851" s="218"/>
      <c r="R851" s="218"/>
      <c r="S851" s="218"/>
      <c r="T851" s="219"/>
      <c r="AT851" s="220" t="s">
        <v>130</v>
      </c>
      <c r="AU851" s="220" t="s">
        <v>81</v>
      </c>
      <c r="AV851" s="15" t="s">
        <v>79</v>
      </c>
      <c r="AW851" s="15" t="s">
        <v>132</v>
      </c>
      <c r="AX851" s="15" t="s">
        <v>71</v>
      </c>
      <c r="AY851" s="220" t="s">
        <v>120</v>
      </c>
    </row>
    <row r="852" spans="1:65" s="13" customFormat="1" ht="10">
      <c r="B852" s="188"/>
      <c r="C852" s="189"/>
      <c r="D852" s="190" t="s">
        <v>130</v>
      </c>
      <c r="E852" s="191" t="s">
        <v>19</v>
      </c>
      <c r="F852" s="192" t="s">
        <v>1420</v>
      </c>
      <c r="G852" s="189"/>
      <c r="H852" s="193">
        <v>16.744</v>
      </c>
      <c r="I852" s="194"/>
      <c r="J852" s="189"/>
      <c r="K852" s="189"/>
      <c r="L852" s="195"/>
      <c r="M852" s="196"/>
      <c r="N852" s="197"/>
      <c r="O852" s="197"/>
      <c r="P852" s="197"/>
      <c r="Q852" s="197"/>
      <c r="R852" s="197"/>
      <c r="S852" s="197"/>
      <c r="T852" s="198"/>
      <c r="AT852" s="199" t="s">
        <v>130</v>
      </c>
      <c r="AU852" s="199" t="s">
        <v>81</v>
      </c>
      <c r="AV852" s="13" t="s">
        <v>81</v>
      </c>
      <c r="AW852" s="13" t="s">
        <v>132</v>
      </c>
      <c r="AX852" s="13" t="s">
        <v>71</v>
      </c>
      <c r="AY852" s="199" t="s">
        <v>120</v>
      </c>
    </row>
    <row r="853" spans="1:65" s="13" customFormat="1" ht="10">
      <c r="B853" s="188"/>
      <c r="C853" s="189"/>
      <c r="D853" s="190" t="s">
        <v>130</v>
      </c>
      <c r="E853" s="191" t="s">
        <v>19</v>
      </c>
      <c r="F853" s="192" t="s">
        <v>1421</v>
      </c>
      <c r="G853" s="189"/>
      <c r="H853" s="193">
        <v>50.472000000000001</v>
      </c>
      <c r="I853" s="194"/>
      <c r="J853" s="189"/>
      <c r="K853" s="189"/>
      <c r="L853" s="195"/>
      <c r="M853" s="196"/>
      <c r="N853" s="197"/>
      <c r="O853" s="197"/>
      <c r="P853" s="197"/>
      <c r="Q853" s="197"/>
      <c r="R853" s="197"/>
      <c r="S853" s="197"/>
      <c r="T853" s="198"/>
      <c r="AT853" s="199" t="s">
        <v>130</v>
      </c>
      <c r="AU853" s="199" t="s">
        <v>81</v>
      </c>
      <c r="AV853" s="13" t="s">
        <v>81</v>
      </c>
      <c r="AW853" s="13" t="s">
        <v>132</v>
      </c>
      <c r="AX853" s="13" t="s">
        <v>71</v>
      </c>
      <c r="AY853" s="199" t="s">
        <v>120</v>
      </c>
    </row>
    <row r="854" spans="1:65" s="15" customFormat="1" ht="10">
      <c r="B854" s="211"/>
      <c r="C854" s="212"/>
      <c r="D854" s="190" t="s">
        <v>130</v>
      </c>
      <c r="E854" s="213" t="s">
        <v>19</v>
      </c>
      <c r="F854" s="214" t="s">
        <v>1422</v>
      </c>
      <c r="G854" s="212"/>
      <c r="H854" s="213" t="s">
        <v>19</v>
      </c>
      <c r="I854" s="215"/>
      <c r="J854" s="212"/>
      <c r="K854" s="212"/>
      <c r="L854" s="216"/>
      <c r="M854" s="217"/>
      <c r="N854" s="218"/>
      <c r="O854" s="218"/>
      <c r="P854" s="218"/>
      <c r="Q854" s="218"/>
      <c r="R854" s="218"/>
      <c r="S854" s="218"/>
      <c r="T854" s="219"/>
      <c r="AT854" s="220" t="s">
        <v>130</v>
      </c>
      <c r="AU854" s="220" t="s">
        <v>81</v>
      </c>
      <c r="AV854" s="15" t="s">
        <v>79</v>
      </c>
      <c r="AW854" s="15" t="s">
        <v>132</v>
      </c>
      <c r="AX854" s="15" t="s">
        <v>71</v>
      </c>
      <c r="AY854" s="220" t="s">
        <v>120</v>
      </c>
    </row>
    <row r="855" spans="1:65" s="13" customFormat="1" ht="10">
      <c r="B855" s="188"/>
      <c r="C855" s="189"/>
      <c r="D855" s="190" t="s">
        <v>130</v>
      </c>
      <c r="E855" s="191" t="s">
        <v>19</v>
      </c>
      <c r="F855" s="192" t="s">
        <v>1423</v>
      </c>
      <c r="G855" s="189"/>
      <c r="H855" s="193">
        <v>8.0640000000000001</v>
      </c>
      <c r="I855" s="194"/>
      <c r="J855" s="189"/>
      <c r="K855" s="189"/>
      <c r="L855" s="195"/>
      <c r="M855" s="196"/>
      <c r="N855" s="197"/>
      <c r="O855" s="197"/>
      <c r="P855" s="197"/>
      <c r="Q855" s="197"/>
      <c r="R855" s="197"/>
      <c r="S855" s="197"/>
      <c r="T855" s="198"/>
      <c r="AT855" s="199" t="s">
        <v>130</v>
      </c>
      <c r="AU855" s="199" t="s">
        <v>81</v>
      </c>
      <c r="AV855" s="13" t="s">
        <v>81</v>
      </c>
      <c r="AW855" s="13" t="s">
        <v>132</v>
      </c>
      <c r="AX855" s="13" t="s">
        <v>71</v>
      </c>
      <c r="AY855" s="199" t="s">
        <v>120</v>
      </c>
    </row>
    <row r="856" spans="1:65" s="15" customFormat="1" ht="10">
      <c r="B856" s="211"/>
      <c r="C856" s="212"/>
      <c r="D856" s="190" t="s">
        <v>130</v>
      </c>
      <c r="E856" s="213" t="s">
        <v>19</v>
      </c>
      <c r="F856" s="214" t="s">
        <v>1424</v>
      </c>
      <c r="G856" s="212"/>
      <c r="H856" s="213" t="s">
        <v>19</v>
      </c>
      <c r="I856" s="215"/>
      <c r="J856" s="212"/>
      <c r="K856" s="212"/>
      <c r="L856" s="216"/>
      <c r="M856" s="217"/>
      <c r="N856" s="218"/>
      <c r="O856" s="218"/>
      <c r="P856" s="218"/>
      <c r="Q856" s="218"/>
      <c r="R856" s="218"/>
      <c r="S856" s="218"/>
      <c r="T856" s="219"/>
      <c r="AT856" s="220" t="s">
        <v>130</v>
      </c>
      <c r="AU856" s="220" t="s">
        <v>81</v>
      </c>
      <c r="AV856" s="15" t="s">
        <v>79</v>
      </c>
      <c r="AW856" s="15" t="s">
        <v>132</v>
      </c>
      <c r="AX856" s="15" t="s">
        <v>71</v>
      </c>
      <c r="AY856" s="220" t="s">
        <v>120</v>
      </c>
    </row>
    <row r="857" spans="1:65" s="13" customFormat="1" ht="10">
      <c r="B857" s="188"/>
      <c r="C857" s="189"/>
      <c r="D857" s="190" t="s">
        <v>130</v>
      </c>
      <c r="E857" s="191" t="s">
        <v>19</v>
      </c>
      <c r="F857" s="192" t="s">
        <v>1425</v>
      </c>
      <c r="G857" s="189"/>
      <c r="H857" s="193">
        <v>3.2032000000000003</v>
      </c>
      <c r="I857" s="194"/>
      <c r="J857" s="189"/>
      <c r="K857" s="189"/>
      <c r="L857" s="195"/>
      <c r="M857" s="196"/>
      <c r="N857" s="197"/>
      <c r="O857" s="197"/>
      <c r="P857" s="197"/>
      <c r="Q857" s="197"/>
      <c r="R857" s="197"/>
      <c r="S857" s="197"/>
      <c r="T857" s="198"/>
      <c r="AT857" s="199" t="s">
        <v>130</v>
      </c>
      <c r="AU857" s="199" t="s">
        <v>81</v>
      </c>
      <c r="AV857" s="13" t="s">
        <v>81</v>
      </c>
      <c r="AW857" s="13" t="s">
        <v>132</v>
      </c>
      <c r="AX857" s="13" t="s">
        <v>71</v>
      </c>
      <c r="AY857" s="199" t="s">
        <v>120</v>
      </c>
    </row>
    <row r="858" spans="1:65" s="16" customFormat="1" ht="10">
      <c r="B858" s="221"/>
      <c r="C858" s="222"/>
      <c r="D858" s="190" t="s">
        <v>130</v>
      </c>
      <c r="E858" s="223" t="s">
        <v>19</v>
      </c>
      <c r="F858" s="224" t="s">
        <v>165</v>
      </c>
      <c r="G858" s="222"/>
      <c r="H858" s="225">
        <v>166.40299999999999</v>
      </c>
      <c r="I858" s="226"/>
      <c r="J858" s="222"/>
      <c r="K858" s="222"/>
      <c r="L858" s="227"/>
      <c r="M858" s="228"/>
      <c r="N858" s="229"/>
      <c r="O858" s="229"/>
      <c r="P858" s="229"/>
      <c r="Q858" s="229"/>
      <c r="R858" s="229"/>
      <c r="S858" s="229"/>
      <c r="T858" s="230"/>
      <c r="AT858" s="231" t="s">
        <v>130</v>
      </c>
      <c r="AU858" s="231" t="s">
        <v>81</v>
      </c>
      <c r="AV858" s="16" t="s">
        <v>151</v>
      </c>
      <c r="AW858" s="16" t="s">
        <v>132</v>
      </c>
      <c r="AX858" s="16" t="s">
        <v>71</v>
      </c>
      <c r="AY858" s="231" t="s">
        <v>120</v>
      </c>
    </row>
    <row r="859" spans="1:65" s="15" customFormat="1" ht="10">
      <c r="B859" s="211"/>
      <c r="C859" s="212"/>
      <c r="D859" s="190" t="s">
        <v>130</v>
      </c>
      <c r="E859" s="213" t="s">
        <v>19</v>
      </c>
      <c r="F859" s="214" t="s">
        <v>1426</v>
      </c>
      <c r="G859" s="212"/>
      <c r="H859" s="213" t="s">
        <v>19</v>
      </c>
      <c r="I859" s="215"/>
      <c r="J859" s="212"/>
      <c r="K859" s="212"/>
      <c r="L859" s="216"/>
      <c r="M859" s="217"/>
      <c r="N859" s="218"/>
      <c r="O859" s="218"/>
      <c r="P859" s="218"/>
      <c r="Q859" s="218"/>
      <c r="R859" s="218"/>
      <c r="S859" s="218"/>
      <c r="T859" s="219"/>
      <c r="AT859" s="220" t="s">
        <v>130</v>
      </c>
      <c r="AU859" s="220" t="s">
        <v>81</v>
      </c>
      <c r="AV859" s="15" t="s">
        <v>79</v>
      </c>
      <c r="AW859" s="15" t="s">
        <v>132</v>
      </c>
      <c r="AX859" s="15" t="s">
        <v>71</v>
      </c>
      <c r="AY859" s="220" t="s">
        <v>120</v>
      </c>
    </row>
    <row r="860" spans="1:65" s="13" customFormat="1" ht="10">
      <c r="B860" s="188"/>
      <c r="C860" s="189"/>
      <c r="D860" s="190" t="s">
        <v>130</v>
      </c>
      <c r="E860" s="191" t="s">
        <v>19</v>
      </c>
      <c r="F860" s="192" t="s">
        <v>1427</v>
      </c>
      <c r="G860" s="189"/>
      <c r="H860" s="193">
        <v>83.671999999999997</v>
      </c>
      <c r="I860" s="194"/>
      <c r="J860" s="189"/>
      <c r="K860" s="189"/>
      <c r="L860" s="195"/>
      <c r="M860" s="196"/>
      <c r="N860" s="197"/>
      <c r="O860" s="197"/>
      <c r="P860" s="197"/>
      <c r="Q860" s="197"/>
      <c r="R860" s="197"/>
      <c r="S860" s="197"/>
      <c r="T860" s="198"/>
      <c r="AT860" s="199" t="s">
        <v>130</v>
      </c>
      <c r="AU860" s="199" t="s">
        <v>81</v>
      </c>
      <c r="AV860" s="13" t="s">
        <v>81</v>
      </c>
      <c r="AW860" s="13" t="s">
        <v>132</v>
      </c>
      <c r="AX860" s="13" t="s">
        <v>71</v>
      </c>
      <c r="AY860" s="199" t="s">
        <v>120</v>
      </c>
    </row>
    <row r="861" spans="1:65" s="13" customFormat="1" ht="10">
      <c r="B861" s="188"/>
      <c r="C861" s="189"/>
      <c r="D861" s="190" t="s">
        <v>130</v>
      </c>
      <c r="E861" s="191" t="s">
        <v>19</v>
      </c>
      <c r="F861" s="192" t="s">
        <v>1428</v>
      </c>
      <c r="G861" s="189"/>
      <c r="H861" s="193">
        <v>18.2</v>
      </c>
      <c r="I861" s="194"/>
      <c r="J861" s="189"/>
      <c r="K861" s="189"/>
      <c r="L861" s="195"/>
      <c r="M861" s="196"/>
      <c r="N861" s="197"/>
      <c r="O861" s="197"/>
      <c r="P861" s="197"/>
      <c r="Q861" s="197"/>
      <c r="R861" s="197"/>
      <c r="S861" s="197"/>
      <c r="T861" s="198"/>
      <c r="AT861" s="199" t="s">
        <v>130</v>
      </c>
      <c r="AU861" s="199" t="s">
        <v>81</v>
      </c>
      <c r="AV861" s="13" t="s">
        <v>81</v>
      </c>
      <c r="AW861" s="13" t="s">
        <v>132</v>
      </c>
      <c r="AX861" s="13" t="s">
        <v>71</v>
      </c>
      <c r="AY861" s="199" t="s">
        <v>120</v>
      </c>
    </row>
    <row r="862" spans="1:65" s="14" customFormat="1" ht="10">
      <c r="B862" s="200"/>
      <c r="C862" s="201"/>
      <c r="D862" s="190" t="s">
        <v>130</v>
      </c>
      <c r="E862" s="202" t="s">
        <v>19</v>
      </c>
      <c r="F862" s="203" t="s">
        <v>133</v>
      </c>
      <c r="G862" s="201"/>
      <c r="H862" s="204">
        <v>268.27499999999998</v>
      </c>
      <c r="I862" s="205"/>
      <c r="J862" s="201"/>
      <c r="K862" s="201"/>
      <c r="L862" s="206"/>
      <c r="M862" s="207"/>
      <c r="N862" s="208"/>
      <c r="O862" s="208"/>
      <c r="P862" s="208"/>
      <c r="Q862" s="208"/>
      <c r="R862" s="208"/>
      <c r="S862" s="208"/>
      <c r="T862" s="209"/>
      <c r="AT862" s="210" t="s">
        <v>130</v>
      </c>
      <c r="AU862" s="210" t="s">
        <v>81</v>
      </c>
      <c r="AV862" s="14" t="s">
        <v>128</v>
      </c>
      <c r="AW862" s="14" t="s">
        <v>132</v>
      </c>
      <c r="AX862" s="14" t="s">
        <v>79</v>
      </c>
      <c r="AY862" s="210" t="s">
        <v>120</v>
      </c>
    </row>
    <row r="863" spans="1:65" s="2" customFormat="1" ht="16.5" customHeight="1">
      <c r="A863" s="36"/>
      <c r="B863" s="37"/>
      <c r="C863" s="175" t="s">
        <v>1429</v>
      </c>
      <c r="D863" s="175" t="s">
        <v>123</v>
      </c>
      <c r="E863" s="176" t="s">
        <v>1430</v>
      </c>
      <c r="F863" s="177" t="s">
        <v>1431</v>
      </c>
      <c r="G863" s="178" t="s">
        <v>404</v>
      </c>
      <c r="H863" s="179">
        <v>101.872</v>
      </c>
      <c r="I863" s="180"/>
      <c r="J863" s="181">
        <f>ROUND(I863*H863,2)</f>
        <v>0</v>
      </c>
      <c r="K863" s="177" t="s">
        <v>536</v>
      </c>
      <c r="L863" s="41"/>
      <c r="M863" s="182" t="s">
        <v>19</v>
      </c>
      <c r="N863" s="183" t="s">
        <v>42</v>
      </c>
      <c r="O863" s="66"/>
      <c r="P863" s="184">
        <f>O863*H863</f>
        <v>0</v>
      </c>
      <c r="Q863" s="184">
        <v>0</v>
      </c>
      <c r="R863" s="184">
        <f>Q863*H863</f>
        <v>0</v>
      </c>
      <c r="S863" s="184">
        <v>0</v>
      </c>
      <c r="T863" s="185">
        <f>S863*H863</f>
        <v>0</v>
      </c>
      <c r="U863" s="36"/>
      <c r="V863" s="36"/>
      <c r="W863" s="36"/>
      <c r="X863" s="36"/>
      <c r="Y863" s="36"/>
      <c r="Z863" s="36"/>
      <c r="AA863" s="36"/>
      <c r="AB863" s="36"/>
      <c r="AC863" s="36"/>
      <c r="AD863" s="36"/>
      <c r="AE863" s="36"/>
      <c r="AR863" s="186" t="s">
        <v>252</v>
      </c>
      <c r="AT863" s="186" t="s">
        <v>123</v>
      </c>
      <c r="AU863" s="186" t="s">
        <v>81</v>
      </c>
      <c r="AY863" s="19" t="s">
        <v>120</v>
      </c>
      <c r="BE863" s="187">
        <f>IF(N863="základní",J863,0)</f>
        <v>0</v>
      </c>
      <c r="BF863" s="187">
        <f>IF(N863="snížená",J863,0)</f>
        <v>0</v>
      </c>
      <c r="BG863" s="187">
        <f>IF(N863="zákl. přenesená",J863,0)</f>
        <v>0</v>
      </c>
      <c r="BH863" s="187">
        <f>IF(N863="sníž. přenesená",J863,0)</f>
        <v>0</v>
      </c>
      <c r="BI863" s="187">
        <f>IF(N863="nulová",J863,0)</f>
        <v>0</v>
      </c>
      <c r="BJ863" s="19" t="s">
        <v>79</v>
      </c>
      <c r="BK863" s="187">
        <f>ROUND(I863*H863,2)</f>
        <v>0</v>
      </c>
      <c r="BL863" s="19" t="s">
        <v>252</v>
      </c>
      <c r="BM863" s="186" t="s">
        <v>1432</v>
      </c>
    </row>
    <row r="864" spans="1:65" s="2" customFormat="1" ht="10">
      <c r="A864" s="36"/>
      <c r="B864" s="37"/>
      <c r="C864" s="38"/>
      <c r="D864" s="245" t="s">
        <v>538</v>
      </c>
      <c r="E864" s="38"/>
      <c r="F864" s="246" t="s">
        <v>1433</v>
      </c>
      <c r="G864" s="38"/>
      <c r="H864" s="38"/>
      <c r="I864" s="247"/>
      <c r="J864" s="38"/>
      <c r="K864" s="38"/>
      <c r="L864" s="41"/>
      <c r="M864" s="248"/>
      <c r="N864" s="249"/>
      <c r="O864" s="66"/>
      <c r="P864" s="66"/>
      <c r="Q864" s="66"/>
      <c r="R864" s="66"/>
      <c r="S864" s="66"/>
      <c r="T864" s="67"/>
      <c r="U864" s="36"/>
      <c r="V864" s="36"/>
      <c r="W864" s="36"/>
      <c r="X864" s="36"/>
      <c r="Y864" s="36"/>
      <c r="Z864" s="36"/>
      <c r="AA864" s="36"/>
      <c r="AB864" s="36"/>
      <c r="AC864" s="36"/>
      <c r="AD864" s="36"/>
      <c r="AE864" s="36"/>
      <c r="AT864" s="19" t="s">
        <v>538</v>
      </c>
      <c r="AU864" s="19" t="s">
        <v>81</v>
      </c>
    </row>
    <row r="865" spans="1:65" s="13" customFormat="1" ht="10">
      <c r="B865" s="188"/>
      <c r="C865" s="189"/>
      <c r="D865" s="190" t="s">
        <v>130</v>
      </c>
      <c r="E865" s="191" t="s">
        <v>19</v>
      </c>
      <c r="F865" s="192" t="s">
        <v>1434</v>
      </c>
      <c r="G865" s="189"/>
      <c r="H865" s="193">
        <v>101.872</v>
      </c>
      <c r="I865" s="194"/>
      <c r="J865" s="189"/>
      <c r="K865" s="189"/>
      <c r="L865" s="195"/>
      <c r="M865" s="196"/>
      <c r="N865" s="197"/>
      <c r="O865" s="197"/>
      <c r="P865" s="197"/>
      <c r="Q865" s="197"/>
      <c r="R865" s="197"/>
      <c r="S865" s="197"/>
      <c r="T865" s="198"/>
      <c r="AT865" s="199" t="s">
        <v>130</v>
      </c>
      <c r="AU865" s="199" t="s">
        <v>81</v>
      </c>
      <c r="AV865" s="13" t="s">
        <v>81</v>
      </c>
      <c r="AW865" s="13" t="s">
        <v>132</v>
      </c>
      <c r="AX865" s="13" t="s">
        <v>71</v>
      </c>
      <c r="AY865" s="199" t="s">
        <v>120</v>
      </c>
    </row>
    <row r="866" spans="1:65" s="14" customFormat="1" ht="10">
      <c r="B866" s="200"/>
      <c r="C866" s="201"/>
      <c r="D866" s="190" t="s">
        <v>130</v>
      </c>
      <c r="E866" s="202" t="s">
        <v>19</v>
      </c>
      <c r="F866" s="203" t="s">
        <v>133</v>
      </c>
      <c r="G866" s="201"/>
      <c r="H866" s="204">
        <v>101.872</v>
      </c>
      <c r="I866" s="205"/>
      <c r="J866" s="201"/>
      <c r="K866" s="201"/>
      <c r="L866" s="206"/>
      <c r="M866" s="207"/>
      <c r="N866" s="208"/>
      <c r="O866" s="208"/>
      <c r="P866" s="208"/>
      <c r="Q866" s="208"/>
      <c r="R866" s="208"/>
      <c r="S866" s="208"/>
      <c r="T866" s="209"/>
      <c r="AT866" s="210" t="s">
        <v>130</v>
      </c>
      <c r="AU866" s="210" t="s">
        <v>81</v>
      </c>
      <c r="AV866" s="14" t="s">
        <v>128</v>
      </c>
      <c r="AW866" s="14" t="s">
        <v>132</v>
      </c>
      <c r="AX866" s="14" t="s">
        <v>79</v>
      </c>
      <c r="AY866" s="210" t="s">
        <v>120</v>
      </c>
    </row>
    <row r="867" spans="1:65" s="2" customFormat="1" ht="16.5" customHeight="1">
      <c r="A867" s="36"/>
      <c r="B867" s="37"/>
      <c r="C867" s="175" t="s">
        <v>1435</v>
      </c>
      <c r="D867" s="175" t="s">
        <v>123</v>
      </c>
      <c r="E867" s="176" t="s">
        <v>1436</v>
      </c>
      <c r="F867" s="177" t="s">
        <v>1437</v>
      </c>
      <c r="G867" s="178" t="s">
        <v>404</v>
      </c>
      <c r="H867" s="179">
        <v>101.872</v>
      </c>
      <c r="I867" s="180"/>
      <c r="J867" s="181">
        <f>ROUND(I867*H867,2)</f>
        <v>0</v>
      </c>
      <c r="K867" s="177" t="s">
        <v>536</v>
      </c>
      <c r="L867" s="41"/>
      <c r="M867" s="182" t="s">
        <v>19</v>
      </c>
      <c r="N867" s="183" t="s">
        <v>42</v>
      </c>
      <c r="O867" s="66"/>
      <c r="P867" s="184">
        <f>O867*H867</f>
        <v>0</v>
      </c>
      <c r="Q867" s="184">
        <v>0</v>
      </c>
      <c r="R867" s="184">
        <f>Q867*H867</f>
        <v>0</v>
      </c>
      <c r="S867" s="184">
        <v>0</v>
      </c>
      <c r="T867" s="185">
        <f>S867*H867</f>
        <v>0</v>
      </c>
      <c r="U867" s="36"/>
      <c r="V867" s="36"/>
      <c r="W867" s="36"/>
      <c r="X867" s="36"/>
      <c r="Y867" s="36"/>
      <c r="Z867" s="36"/>
      <c r="AA867" s="36"/>
      <c r="AB867" s="36"/>
      <c r="AC867" s="36"/>
      <c r="AD867" s="36"/>
      <c r="AE867" s="36"/>
      <c r="AR867" s="186" t="s">
        <v>252</v>
      </c>
      <c r="AT867" s="186" t="s">
        <v>123</v>
      </c>
      <c r="AU867" s="186" t="s">
        <v>81</v>
      </c>
      <c r="AY867" s="19" t="s">
        <v>120</v>
      </c>
      <c r="BE867" s="187">
        <f>IF(N867="základní",J867,0)</f>
        <v>0</v>
      </c>
      <c r="BF867" s="187">
        <f>IF(N867="snížená",J867,0)</f>
        <v>0</v>
      </c>
      <c r="BG867" s="187">
        <f>IF(N867="zákl. přenesená",J867,0)</f>
        <v>0</v>
      </c>
      <c r="BH867" s="187">
        <f>IF(N867="sníž. přenesená",J867,0)</f>
        <v>0</v>
      </c>
      <c r="BI867" s="187">
        <f>IF(N867="nulová",J867,0)</f>
        <v>0</v>
      </c>
      <c r="BJ867" s="19" t="s">
        <v>79</v>
      </c>
      <c r="BK867" s="187">
        <f>ROUND(I867*H867,2)</f>
        <v>0</v>
      </c>
      <c r="BL867" s="19" t="s">
        <v>252</v>
      </c>
      <c r="BM867" s="186" t="s">
        <v>1438</v>
      </c>
    </row>
    <row r="868" spans="1:65" s="2" customFormat="1" ht="10">
      <c r="A868" s="36"/>
      <c r="B868" s="37"/>
      <c r="C868" s="38"/>
      <c r="D868" s="245" t="s">
        <v>538</v>
      </c>
      <c r="E868" s="38"/>
      <c r="F868" s="246" t="s">
        <v>1439</v>
      </c>
      <c r="G868" s="38"/>
      <c r="H868" s="38"/>
      <c r="I868" s="247"/>
      <c r="J868" s="38"/>
      <c r="K868" s="38"/>
      <c r="L868" s="41"/>
      <c r="M868" s="248"/>
      <c r="N868" s="249"/>
      <c r="O868" s="66"/>
      <c r="P868" s="66"/>
      <c r="Q868" s="66"/>
      <c r="R868" s="66"/>
      <c r="S868" s="66"/>
      <c r="T868" s="67"/>
      <c r="U868" s="36"/>
      <c r="V868" s="36"/>
      <c r="W868" s="36"/>
      <c r="X868" s="36"/>
      <c r="Y868" s="36"/>
      <c r="Z868" s="36"/>
      <c r="AA868" s="36"/>
      <c r="AB868" s="36"/>
      <c r="AC868" s="36"/>
      <c r="AD868" s="36"/>
      <c r="AE868" s="36"/>
      <c r="AT868" s="19" t="s">
        <v>538</v>
      </c>
      <c r="AU868" s="19" t="s">
        <v>81</v>
      </c>
    </row>
    <row r="869" spans="1:65" s="2" customFormat="1" ht="18">
      <c r="A869" s="36"/>
      <c r="B869" s="37"/>
      <c r="C869" s="38"/>
      <c r="D869" s="190" t="s">
        <v>1087</v>
      </c>
      <c r="E869" s="38"/>
      <c r="F869" s="250" t="s">
        <v>1440</v>
      </c>
      <c r="G869" s="38"/>
      <c r="H869" s="38"/>
      <c r="I869" s="247"/>
      <c r="J869" s="38"/>
      <c r="K869" s="38"/>
      <c r="L869" s="41"/>
      <c r="M869" s="248"/>
      <c r="N869" s="249"/>
      <c r="O869" s="66"/>
      <c r="P869" s="66"/>
      <c r="Q869" s="66"/>
      <c r="R869" s="66"/>
      <c r="S869" s="66"/>
      <c r="T869" s="67"/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  <c r="AT869" s="19" t="s">
        <v>1087</v>
      </c>
      <c r="AU869" s="19" t="s">
        <v>81</v>
      </c>
    </row>
    <row r="870" spans="1:65" s="13" customFormat="1" ht="10">
      <c r="B870" s="188"/>
      <c r="C870" s="189"/>
      <c r="D870" s="190" t="s">
        <v>130</v>
      </c>
      <c r="E870" s="191" t="s">
        <v>19</v>
      </c>
      <c r="F870" s="192" t="s">
        <v>1434</v>
      </c>
      <c r="G870" s="189"/>
      <c r="H870" s="193">
        <v>101.872</v>
      </c>
      <c r="I870" s="194"/>
      <c r="J870" s="189"/>
      <c r="K870" s="189"/>
      <c r="L870" s="195"/>
      <c r="M870" s="196"/>
      <c r="N870" s="197"/>
      <c r="O870" s="197"/>
      <c r="P870" s="197"/>
      <c r="Q870" s="197"/>
      <c r="R870" s="197"/>
      <c r="S870" s="197"/>
      <c r="T870" s="198"/>
      <c r="AT870" s="199" t="s">
        <v>130</v>
      </c>
      <c r="AU870" s="199" t="s">
        <v>81</v>
      </c>
      <c r="AV870" s="13" t="s">
        <v>81</v>
      </c>
      <c r="AW870" s="13" t="s">
        <v>132</v>
      </c>
      <c r="AX870" s="13" t="s">
        <v>71</v>
      </c>
      <c r="AY870" s="199" t="s">
        <v>120</v>
      </c>
    </row>
    <row r="871" spans="1:65" s="14" customFormat="1" ht="10">
      <c r="B871" s="200"/>
      <c r="C871" s="201"/>
      <c r="D871" s="190" t="s">
        <v>130</v>
      </c>
      <c r="E871" s="202" t="s">
        <v>19</v>
      </c>
      <c r="F871" s="203" t="s">
        <v>133</v>
      </c>
      <c r="G871" s="201"/>
      <c r="H871" s="204">
        <v>101.872</v>
      </c>
      <c r="I871" s="205"/>
      <c r="J871" s="201"/>
      <c r="K871" s="201"/>
      <c r="L871" s="206"/>
      <c r="M871" s="207"/>
      <c r="N871" s="208"/>
      <c r="O871" s="208"/>
      <c r="P871" s="208"/>
      <c r="Q871" s="208"/>
      <c r="R871" s="208"/>
      <c r="S871" s="208"/>
      <c r="T871" s="209"/>
      <c r="AT871" s="210" t="s">
        <v>130</v>
      </c>
      <c r="AU871" s="210" t="s">
        <v>81</v>
      </c>
      <c r="AV871" s="14" t="s">
        <v>128</v>
      </c>
      <c r="AW871" s="14" t="s">
        <v>132</v>
      </c>
      <c r="AX871" s="14" t="s">
        <v>79</v>
      </c>
      <c r="AY871" s="210" t="s">
        <v>120</v>
      </c>
    </row>
    <row r="872" spans="1:65" s="2" customFormat="1" ht="21.75" customHeight="1">
      <c r="A872" s="36"/>
      <c r="B872" s="37"/>
      <c r="C872" s="175" t="s">
        <v>1441</v>
      </c>
      <c r="D872" s="175" t="s">
        <v>123</v>
      </c>
      <c r="E872" s="176" t="s">
        <v>1442</v>
      </c>
      <c r="F872" s="177" t="s">
        <v>1443</v>
      </c>
      <c r="G872" s="178" t="s">
        <v>404</v>
      </c>
      <c r="H872" s="179">
        <v>268.27499999999998</v>
      </c>
      <c r="I872" s="180"/>
      <c r="J872" s="181">
        <f>ROUND(I872*H872,2)</f>
        <v>0</v>
      </c>
      <c r="K872" s="177" t="s">
        <v>536</v>
      </c>
      <c r="L872" s="41"/>
      <c r="M872" s="182" t="s">
        <v>19</v>
      </c>
      <c r="N872" s="183" t="s">
        <v>42</v>
      </c>
      <c r="O872" s="66"/>
      <c r="P872" s="184">
        <f>O872*H872</f>
        <v>0</v>
      </c>
      <c r="Q872" s="184">
        <v>0</v>
      </c>
      <c r="R872" s="184">
        <f>Q872*H872</f>
        <v>0</v>
      </c>
      <c r="S872" s="184">
        <v>0</v>
      </c>
      <c r="T872" s="185">
        <f>S872*H872</f>
        <v>0</v>
      </c>
      <c r="U872" s="36"/>
      <c r="V872" s="36"/>
      <c r="W872" s="36"/>
      <c r="X872" s="36"/>
      <c r="Y872" s="36"/>
      <c r="Z872" s="36"/>
      <c r="AA872" s="36"/>
      <c r="AB872" s="36"/>
      <c r="AC872" s="36"/>
      <c r="AD872" s="36"/>
      <c r="AE872" s="36"/>
      <c r="AR872" s="186" t="s">
        <v>252</v>
      </c>
      <c r="AT872" s="186" t="s">
        <v>123</v>
      </c>
      <c r="AU872" s="186" t="s">
        <v>81</v>
      </c>
      <c r="AY872" s="19" t="s">
        <v>120</v>
      </c>
      <c r="BE872" s="187">
        <f>IF(N872="základní",J872,0)</f>
        <v>0</v>
      </c>
      <c r="BF872" s="187">
        <f>IF(N872="snížená",J872,0)</f>
        <v>0</v>
      </c>
      <c r="BG872" s="187">
        <f>IF(N872="zákl. přenesená",J872,0)</f>
        <v>0</v>
      </c>
      <c r="BH872" s="187">
        <f>IF(N872="sníž. přenesená",J872,0)</f>
        <v>0</v>
      </c>
      <c r="BI872" s="187">
        <f>IF(N872="nulová",J872,0)</f>
        <v>0</v>
      </c>
      <c r="BJ872" s="19" t="s">
        <v>79</v>
      </c>
      <c r="BK872" s="187">
        <f>ROUND(I872*H872,2)</f>
        <v>0</v>
      </c>
      <c r="BL872" s="19" t="s">
        <v>252</v>
      </c>
      <c r="BM872" s="186" t="s">
        <v>1444</v>
      </c>
    </row>
    <row r="873" spans="1:65" s="2" customFormat="1" ht="10">
      <c r="A873" s="36"/>
      <c r="B873" s="37"/>
      <c r="C873" s="38"/>
      <c r="D873" s="245" t="s">
        <v>538</v>
      </c>
      <c r="E873" s="38"/>
      <c r="F873" s="246" t="s">
        <v>1445</v>
      </c>
      <c r="G873" s="38"/>
      <c r="H873" s="38"/>
      <c r="I873" s="247"/>
      <c r="J873" s="38"/>
      <c r="K873" s="38"/>
      <c r="L873" s="41"/>
      <c r="M873" s="248"/>
      <c r="N873" s="249"/>
      <c r="O873" s="66"/>
      <c r="P873" s="66"/>
      <c r="Q873" s="66"/>
      <c r="R873" s="66"/>
      <c r="S873" s="66"/>
      <c r="T873" s="67"/>
      <c r="U873" s="36"/>
      <c r="V873" s="36"/>
      <c r="W873" s="36"/>
      <c r="X873" s="36"/>
      <c r="Y873" s="36"/>
      <c r="Z873" s="36"/>
      <c r="AA873" s="36"/>
      <c r="AB873" s="36"/>
      <c r="AC873" s="36"/>
      <c r="AD873" s="36"/>
      <c r="AE873" s="36"/>
      <c r="AT873" s="19" t="s">
        <v>538</v>
      </c>
      <c r="AU873" s="19" t="s">
        <v>81</v>
      </c>
    </row>
    <row r="874" spans="1:65" s="2" customFormat="1" ht="18">
      <c r="A874" s="36"/>
      <c r="B874" s="37"/>
      <c r="C874" s="38"/>
      <c r="D874" s="190" t="s">
        <v>1087</v>
      </c>
      <c r="E874" s="38"/>
      <c r="F874" s="250" t="s">
        <v>1446</v>
      </c>
      <c r="G874" s="38"/>
      <c r="H874" s="38"/>
      <c r="I874" s="247"/>
      <c r="J874" s="38"/>
      <c r="K874" s="38"/>
      <c r="L874" s="41"/>
      <c r="M874" s="248"/>
      <c r="N874" s="249"/>
      <c r="O874" s="66"/>
      <c r="P874" s="66"/>
      <c r="Q874" s="66"/>
      <c r="R874" s="66"/>
      <c r="S874" s="66"/>
      <c r="T874" s="67"/>
      <c r="U874" s="36"/>
      <c r="V874" s="36"/>
      <c r="W874" s="36"/>
      <c r="X874" s="36"/>
      <c r="Y874" s="36"/>
      <c r="Z874" s="36"/>
      <c r="AA874" s="36"/>
      <c r="AB874" s="36"/>
      <c r="AC874" s="36"/>
      <c r="AD874" s="36"/>
      <c r="AE874" s="36"/>
      <c r="AT874" s="19" t="s">
        <v>1087</v>
      </c>
      <c r="AU874" s="19" t="s">
        <v>81</v>
      </c>
    </row>
    <row r="875" spans="1:65" s="13" customFormat="1" ht="10">
      <c r="B875" s="188"/>
      <c r="C875" s="189"/>
      <c r="D875" s="190" t="s">
        <v>130</v>
      </c>
      <c r="E875" s="191" t="s">
        <v>19</v>
      </c>
      <c r="F875" s="192" t="s">
        <v>1434</v>
      </c>
      <c r="G875" s="189"/>
      <c r="H875" s="193">
        <v>101.872</v>
      </c>
      <c r="I875" s="194"/>
      <c r="J875" s="189"/>
      <c r="K875" s="189"/>
      <c r="L875" s="195"/>
      <c r="M875" s="196"/>
      <c r="N875" s="197"/>
      <c r="O875" s="197"/>
      <c r="P875" s="197"/>
      <c r="Q875" s="197"/>
      <c r="R875" s="197"/>
      <c r="S875" s="197"/>
      <c r="T875" s="198"/>
      <c r="AT875" s="199" t="s">
        <v>130</v>
      </c>
      <c r="AU875" s="199" t="s">
        <v>81</v>
      </c>
      <c r="AV875" s="13" t="s">
        <v>81</v>
      </c>
      <c r="AW875" s="13" t="s">
        <v>132</v>
      </c>
      <c r="AX875" s="13" t="s">
        <v>71</v>
      </c>
      <c r="AY875" s="199" t="s">
        <v>120</v>
      </c>
    </row>
    <row r="876" spans="1:65" s="13" customFormat="1" ht="10">
      <c r="B876" s="188"/>
      <c r="C876" s="189"/>
      <c r="D876" s="190" t="s">
        <v>130</v>
      </c>
      <c r="E876" s="191" t="s">
        <v>19</v>
      </c>
      <c r="F876" s="192" t="s">
        <v>1447</v>
      </c>
      <c r="G876" s="189"/>
      <c r="H876" s="193">
        <v>166.40299999999999</v>
      </c>
      <c r="I876" s="194"/>
      <c r="J876" s="189"/>
      <c r="K876" s="189"/>
      <c r="L876" s="195"/>
      <c r="M876" s="196"/>
      <c r="N876" s="197"/>
      <c r="O876" s="197"/>
      <c r="P876" s="197"/>
      <c r="Q876" s="197"/>
      <c r="R876" s="197"/>
      <c r="S876" s="197"/>
      <c r="T876" s="198"/>
      <c r="AT876" s="199" t="s">
        <v>130</v>
      </c>
      <c r="AU876" s="199" t="s">
        <v>81</v>
      </c>
      <c r="AV876" s="13" t="s">
        <v>81</v>
      </c>
      <c r="AW876" s="13" t="s">
        <v>132</v>
      </c>
      <c r="AX876" s="13" t="s">
        <v>71</v>
      </c>
      <c r="AY876" s="199" t="s">
        <v>120</v>
      </c>
    </row>
    <row r="877" spans="1:65" s="14" customFormat="1" ht="10">
      <c r="B877" s="200"/>
      <c r="C877" s="201"/>
      <c r="D877" s="190" t="s">
        <v>130</v>
      </c>
      <c r="E877" s="202" t="s">
        <v>19</v>
      </c>
      <c r="F877" s="203" t="s">
        <v>133</v>
      </c>
      <c r="G877" s="201"/>
      <c r="H877" s="204">
        <v>268.27499999999998</v>
      </c>
      <c r="I877" s="205"/>
      <c r="J877" s="201"/>
      <c r="K877" s="201"/>
      <c r="L877" s="206"/>
      <c r="M877" s="207"/>
      <c r="N877" s="208"/>
      <c r="O877" s="208"/>
      <c r="P877" s="208"/>
      <c r="Q877" s="208"/>
      <c r="R877" s="208"/>
      <c r="S877" s="208"/>
      <c r="T877" s="209"/>
      <c r="AT877" s="210" t="s">
        <v>130</v>
      </c>
      <c r="AU877" s="210" t="s">
        <v>81</v>
      </c>
      <c r="AV877" s="14" t="s">
        <v>128</v>
      </c>
      <c r="AW877" s="14" t="s">
        <v>132</v>
      </c>
      <c r="AX877" s="14" t="s">
        <v>79</v>
      </c>
      <c r="AY877" s="210" t="s">
        <v>120</v>
      </c>
    </row>
    <row r="878" spans="1:65" s="2" customFormat="1" ht="24.15" customHeight="1">
      <c r="A878" s="36"/>
      <c r="B878" s="37"/>
      <c r="C878" s="175" t="s">
        <v>1448</v>
      </c>
      <c r="D878" s="175" t="s">
        <v>123</v>
      </c>
      <c r="E878" s="176" t="s">
        <v>1449</v>
      </c>
      <c r="F878" s="177" t="s">
        <v>1450</v>
      </c>
      <c r="G878" s="178" t="s">
        <v>404</v>
      </c>
      <c r="H878" s="179">
        <v>107.31</v>
      </c>
      <c r="I878" s="180"/>
      <c r="J878" s="181">
        <f>ROUND(I878*H878,2)</f>
        <v>0</v>
      </c>
      <c r="K878" s="177" t="s">
        <v>536</v>
      </c>
      <c r="L878" s="41"/>
      <c r="M878" s="182" t="s">
        <v>19</v>
      </c>
      <c r="N878" s="183" t="s">
        <v>42</v>
      </c>
      <c r="O878" s="66"/>
      <c r="P878" s="184">
        <f>O878*H878</f>
        <v>0</v>
      </c>
      <c r="Q878" s="184">
        <v>0</v>
      </c>
      <c r="R878" s="184">
        <f>Q878*H878</f>
        <v>0</v>
      </c>
      <c r="S878" s="184">
        <v>0</v>
      </c>
      <c r="T878" s="185">
        <f>S878*H878</f>
        <v>0</v>
      </c>
      <c r="U878" s="36"/>
      <c r="V878" s="36"/>
      <c r="W878" s="36"/>
      <c r="X878" s="36"/>
      <c r="Y878" s="36"/>
      <c r="Z878" s="36"/>
      <c r="AA878" s="36"/>
      <c r="AB878" s="36"/>
      <c r="AC878" s="36"/>
      <c r="AD878" s="36"/>
      <c r="AE878" s="36"/>
      <c r="AR878" s="186" t="s">
        <v>252</v>
      </c>
      <c r="AT878" s="186" t="s">
        <v>123</v>
      </c>
      <c r="AU878" s="186" t="s">
        <v>81</v>
      </c>
      <c r="AY878" s="19" t="s">
        <v>120</v>
      </c>
      <c r="BE878" s="187">
        <f>IF(N878="základní",J878,0)</f>
        <v>0</v>
      </c>
      <c r="BF878" s="187">
        <f>IF(N878="snížená",J878,0)</f>
        <v>0</v>
      </c>
      <c r="BG878" s="187">
        <f>IF(N878="zákl. přenesená",J878,0)</f>
        <v>0</v>
      </c>
      <c r="BH878" s="187">
        <f>IF(N878="sníž. přenesená",J878,0)</f>
        <v>0</v>
      </c>
      <c r="BI878" s="187">
        <f>IF(N878="nulová",J878,0)</f>
        <v>0</v>
      </c>
      <c r="BJ878" s="19" t="s">
        <v>79</v>
      </c>
      <c r="BK878" s="187">
        <f>ROUND(I878*H878,2)</f>
        <v>0</v>
      </c>
      <c r="BL878" s="19" t="s">
        <v>252</v>
      </c>
      <c r="BM878" s="186" t="s">
        <v>1451</v>
      </c>
    </row>
    <row r="879" spans="1:65" s="2" customFormat="1" ht="10">
      <c r="A879" s="36"/>
      <c r="B879" s="37"/>
      <c r="C879" s="38"/>
      <c r="D879" s="245" t="s">
        <v>538</v>
      </c>
      <c r="E879" s="38"/>
      <c r="F879" s="246" t="s">
        <v>1452</v>
      </c>
      <c r="G879" s="38"/>
      <c r="H879" s="38"/>
      <c r="I879" s="247"/>
      <c r="J879" s="38"/>
      <c r="K879" s="38"/>
      <c r="L879" s="41"/>
      <c r="M879" s="248"/>
      <c r="N879" s="249"/>
      <c r="O879" s="66"/>
      <c r="P879" s="66"/>
      <c r="Q879" s="66"/>
      <c r="R879" s="66"/>
      <c r="S879" s="66"/>
      <c r="T879" s="67"/>
      <c r="U879" s="36"/>
      <c r="V879" s="36"/>
      <c r="W879" s="36"/>
      <c r="X879" s="36"/>
      <c r="Y879" s="36"/>
      <c r="Z879" s="36"/>
      <c r="AA879" s="36"/>
      <c r="AB879" s="36"/>
      <c r="AC879" s="36"/>
      <c r="AD879" s="36"/>
      <c r="AE879" s="36"/>
      <c r="AT879" s="19" t="s">
        <v>538</v>
      </c>
      <c r="AU879" s="19" t="s">
        <v>81</v>
      </c>
    </row>
    <row r="880" spans="1:65" s="2" customFormat="1" ht="18">
      <c r="A880" s="36"/>
      <c r="B880" s="37"/>
      <c r="C880" s="38"/>
      <c r="D880" s="190" t="s">
        <v>1087</v>
      </c>
      <c r="E880" s="38"/>
      <c r="F880" s="250" t="s">
        <v>1453</v>
      </c>
      <c r="G880" s="38"/>
      <c r="H880" s="38"/>
      <c r="I880" s="247"/>
      <c r="J880" s="38"/>
      <c r="K880" s="38"/>
      <c r="L880" s="41"/>
      <c r="M880" s="248"/>
      <c r="N880" s="249"/>
      <c r="O880" s="66"/>
      <c r="P880" s="66"/>
      <c r="Q880" s="66"/>
      <c r="R880" s="66"/>
      <c r="S880" s="66"/>
      <c r="T880" s="67"/>
      <c r="U880" s="36"/>
      <c r="V880" s="36"/>
      <c r="W880" s="36"/>
      <c r="X880" s="36"/>
      <c r="Y880" s="36"/>
      <c r="Z880" s="36"/>
      <c r="AA880" s="36"/>
      <c r="AB880" s="36"/>
      <c r="AC880" s="36"/>
      <c r="AD880" s="36"/>
      <c r="AE880" s="36"/>
      <c r="AT880" s="19" t="s">
        <v>1087</v>
      </c>
      <c r="AU880" s="19" t="s">
        <v>81</v>
      </c>
    </row>
    <row r="881" spans="1:65" s="15" customFormat="1" ht="10">
      <c r="B881" s="211"/>
      <c r="C881" s="212"/>
      <c r="D881" s="190" t="s">
        <v>130</v>
      </c>
      <c r="E881" s="213" t="s">
        <v>19</v>
      </c>
      <c r="F881" s="214" t="s">
        <v>1454</v>
      </c>
      <c r="G881" s="212"/>
      <c r="H881" s="213" t="s">
        <v>19</v>
      </c>
      <c r="I881" s="215"/>
      <c r="J881" s="212"/>
      <c r="K881" s="212"/>
      <c r="L881" s="216"/>
      <c r="M881" s="217"/>
      <c r="N881" s="218"/>
      <c r="O881" s="218"/>
      <c r="P881" s="218"/>
      <c r="Q881" s="218"/>
      <c r="R881" s="218"/>
      <c r="S881" s="218"/>
      <c r="T881" s="219"/>
      <c r="AT881" s="220" t="s">
        <v>130</v>
      </c>
      <c r="AU881" s="220" t="s">
        <v>81</v>
      </c>
      <c r="AV881" s="15" t="s">
        <v>79</v>
      </c>
      <c r="AW881" s="15" t="s">
        <v>132</v>
      </c>
      <c r="AX881" s="15" t="s">
        <v>71</v>
      </c>
      <c r="AY881" s="220" t="s">
        <v>120</v>
      </c>
    </row>
    <row r="882" spans="1:65" s="13" customFormat="1" ht="10">
      <c r="B882" s="188"/>
      <c r="C882" s="189"/>
      <c r="D882" s="190" t="s">
        <v>130</v>
      </c>
      <c r="E882" s="191" t="s">
        <v>19</v>
      </c>
      <c r="F882" s="192" t="s">
        <v>1455</v>
      </c>
      <c r="G882" s="189"/>
      <c r="H882" s="193">
        <v>40.748800000000003</v>
      </c>
      <c r="I882" s="194"/>
      <c r="J882" s="189"/>
      <c r="K882" s="189"/>
      <c r="L882" s="195"/>
      <c r="M882" s="196"/>
      <c r="N882" s="197"/>
      <c r="O882" s="197"/>
      <c r="P882" s="197"/>
      <c r="Q882" s="197"/>
      <c r="R882" s="197"/>
      <c r="S882" s="197"/>
      <c r="T882" s="198"/>
      <c r="AT882" s="199" t="s">
        <v>130</v>
      </c>
      <c r="AU882" s="199" t="s">
        <v>81</v>
      </c>
      <c r="AV882" s="13" t="s">
        <v>81</v>
      </c>
      <c r="AW882" s="13" t="s">
        <v>132</v>
      </c>
      <c r="AX882" s="13" t="s">
        <v>71</v>
      </c>
      <c r="AY882" s="199" t="s">
        <v>120</v>
      </c>
    </row>
    <row r="883" spans="1:65" s="13" customFormat="1" ht="10">
      <c r="B883" s="188"/>
      <c r="C883" s="189"/>
      <c r="D883" s="190" t="s">
        <v>130</v>
      </c>
      <c r="E883" s="191" t="s">
        <v>19</v>
      </c>
      <c r="F883" s="192" t="s">
        <v>1456</v>
      </c>
      <c r="G883" s="189"/>
      <c r="H883" s="193">
        <v>66.561199999999999</v>
      </c>
      <c r="I883" s="194"/>
      <c r="J883" s="189"/>
      <c r="K883" s="189"/>
      <c r="L883" s="195"/>
      <c r="M883" s="196"/>
      <c r="N883" s="197"/>
      <c r="O883" s="197"/>
      <c r="P883" s="197"/>
      <c r="Q883" s="197"/>
      <c r="R883" s="197"/>
      <c r="S883" s="197"/>
      <c r="T883" s="198"/>
      <c r="AT883" s="199" t="s">
        <v>130</v>
      </c>
      <c r="AU883" s="199" t="s">
        <v>81</v>
      </c>
      <c r="AV883" s="13" t="s">
        <v>81</v>
      </c>
      <c r="AW883" s="13" t="s">
        <v>132</v>
      </c>
      <c r="AX883" s="13" t="s">
        <v>71</v>
      </c>
      <c r="AY883" s="199" t="s">
        <v>120</v>
      </c>
    </row>
    <row r="884" spans="1:65" s="14" customFormat="1" ht="10">
      <c r="B884" s="200"/>
      <c r="C884" s="201"/>
      <c r="D884" s="190" t="s">
        <v>130</v>
      </c>
      <c r="E884" s="202" t="s">
        <v>19</v>
      </c>
      <c r="F884" s="203" t="s">
        <v>133</v>
      </c>
      <c r="G884" s="201"/>
      <c r="H884" s="204">
        <v>107.31</v>
      </c>
      <c r="I884" s="205"/>
      <c r="J884" s="201"/>
      <c r="K884" s="201"/>
      <c r="L884" s="206"/>
      <c r="M884" s="207"/>
      <c r="N884" s="208"/>
      <c r="O884" s="208"/>
      <c r="P884" s="208"/>
      <c r="Q884" s="208"/>
      <c r="R884" s="208"/>
      <c r="S884" s="208"/>
      <c r="T884" s="209"/>
      <c r="AT884" s="210" t="s">
        <v>130</v>
      </c>
      <c r="AU884" s="210" t="s">
        <v>81</v>
      </c>
      <c r="AV884" s="14" t="s">
        <v>128</v>
      </c>
      <c r="AW884" s="14" t="s">
        <v>132</v>
      </c>
      <c r="AX884" s="14" t="s">
        <v>79</v>
      </c>
      <c r="AY884" s="210" t="s">
        <v>120</v>
      </c>
    </row>
    <row r="885" spans="1:65" s="2" customFormat="1" ht="24.15" customHeight="1">
      <c r="A885" s="36"/>
      <c r="B885" s="37"/>
      <c r="C885" s="175" t="s">
        <v>1457</v>
      </c>
      <c r="D885" s="175" t="s">
        <v>123</v>
      </c>
      <c r="E885" s="176" t="s">
        <v>1458</v>
      </c>
      <c r="F885" s="177" t="s">
        <v>1459</v>
      </c>
      <c r="G885" s="178" t="s">
        <v>189</v>
      </c>
      <c r="H885" s="179">
        <v>7.3319999999999999</v>
      </c>
      <c r="I885" s="180"/>
      <c r="J885" s="181">
        <f>ROUND(I885*H885,2)</f>
        <v>0</v>
      </c>
      <c r="K885" s="177" t="s">
        <v>536</v>
      </c>
      <c r="L885" s="41"/>
      <c r="M885" s="182" t="s">
        <v>19</v>
      </c>
      <c r="N885" s="183" t="s">
        <v>42</v>
      </c>
      <c r="O885" s="66"/>
      <c r="P885" s="184">
        <f>O885*H885</f>
        <v>0</v>
      </c>
      <c r="Q885" s="184">
        <v>0</v>
      </c>
      <c r="R885" s="184">
        <f>Q885*H885</f>
        <v>0</v>
      </c>
      <c r="S885" s="184">
        <v>0</v>
      </c>
      <c r="T885" s="185">
        <f>S885*H885</f>
        <v>0</v>
      </c>
      <c r="U885" s="36"/>
      <c r="V885" s="36"/>
      <c r="W885" s="36"/>
      <c r="X885" s="36"/>
      <c r="Y885" s="36"/>
      <c r="Z885" s="36"/>
      <c r="AA885" s="36"/>
      <c r="AB885" s="36"/>
      <c r="AC885" s="36"/>
      <c r="AD885" s="36"/>
      <c r="AE885" s="36"/>
      <c r="AR885" s="186" t="s">
        <v>252</v>
      </c>
      <c r="AT885" s="186" t="s">
        <v>123</v>
      </c>
      <c r="AU885" s="186" t="s">
        <v>81</v>
      </c>
      <c r="AY885" s="19" t="s">
        <v>120</v>
      </c>
      <c r="BE885" s="187">
        <f>IF(N885="základní",J885,0)</f>
        <v>0</v>
      </c>
      <c r="BF885" s="187">
        <f>IF(N885="snížená",J885,0)</f>
        <v>0</v>
      </c>
      <c r="BG885" s="187">
        <f>IF(N885="zákl. přenesená",J885,0)</f>
        <v>0</v>
      </c>
      <c r="BH885" s="187">
        <f>IF(N885="sníž. přenesená",J885,0)</f>
        <v>0</v>
      </c>
      <c r="BI885" s="187">
        <f>IF(N885="nulová",J885,0)</f>
        <v>0</v>
      </c>
      <c r="BJ885" s="19" t="s">
        <v>79</v>
      </c>
      <c r="BK885" s="187">
        <f>ROUND(I885*H885,2)</f>
        <v>0</v>
      </c>
      <c r="BL885" s="19" t="s">
        <v>252</v>
      </c>
      <c r="BM885" s="186" t="s">
        <v>1460</v>
      </c>
    </row>
    <row r="886" spans="1:65" s="2" customFormat="1" ht="10">
      <c r="A886" s="36"/>
      <c r="B886" s="37"/>
      <c r="C886" s="38"/>
      <c r="D886" s="245" t="s">
        <v>538</v>
      </c>
      <c r="E886" s="38"/>
      <c r="F886" s="246" t="s">
        <v>1461</v>
      </c>
      <c r="G886" s="38"/>
      <c r="H886" s="38"/>
      <c r="I886" s="247"/>
      <c r="J886" s="38"/>
      <c r="K886" s="38"/>
      <c r="L886" s="41"/>
      <c r="M886" s="248"/>
      <c r="N886" s="249"/>
      <c r="O886" s="66"/>
      <c r="P886" s="66"/>
      <c r="Q886" s="66"/>
      <c r="R886" s="66"/>
      <c r="S886" s="66"/>
      <c r="T886" s="67"/>
      <c r="U886" s="36"/>
      <c r="V886" s="36"/>
      <c r="W886" s="36"/>
      <c r="X886" s="36"/>
      <c r="Y886" s="36"/>
      <c r="Z886" s="36"/>
      <c r="AA886" s="36"/>
      <c r="AB886" s="36"/>
      <c r="AC886" s="36"/>
      <c r="AD886" s="36"/>
      <c r="AE886" s="36"/>
      <c r="AT886" s="19" t="s">
        <v>538</v>
      </c>
      <c r="AU886" s="19" t="s">
        <v>81</v>
      </c>
    </row>
    <row r="887" spans="1:65" s="12" customFormat="1" ht="25.9" customHeight="1">
      <c r="B887" s="159"/>
      <c r="C887" s="160"/>
      <c r="D887" s="161" t="s">
        <v>70</v>
      </c>
      <c r="E887" s="162" t="s">
        <v>1462</v>
      </c>
      <c r="F887" s="162" t="s">
        <v>1463</v>
      </c>
      <c r="G887" s="160"/>
      <c r="H887" s="160"/>
      <c r="I887" s="163"/>
      <c r="J887" s="164">
        <f>BK887</f>
        <v>0</v>
      </c>
      <c r="K887" s="160"/>
      <c r="L887" s="165"/>
      <c r="M887" s="166"/>
      <c r="N887" s="167"/>
      <c r="O887" s="167"/>
      <c r="P887" s="168">
        <f>SUM(P888:P892)</f>
        <v>0</v>
      </c>
      <c r="Q887" s="167"/>
      <c r="R887" s="168">
        <f>SUM(R888:R892)</f>
        <v>0</v>
      </c>
      <c r="S887" s="167"/>
      <c r="T887" s="169">
        <f>SUM(T888:T892)</f>
        <v>0</v>
      </c>
      <c r="AR887" s="170" t="s">
        <v>128</v>
      </c>
      <c r="AT887" s="171" t="s">
        <v>70</v>
      </c>
      <c r="AU887" s="171" t="s">
        <v>71</v>
      </c>
      <c r="AY887" s="170" t="s">
        <v>120</v>
      </c>
      <c r="BK887" s="172">
        <f>SUM(BK888:BK892)</f>
        <v>0</v>
      </c>
    </row>
    <row r="888" spans="1:65" s="2" customFormat="1" ht="24.15" customHeight="1">
      <c r="A888" s="36"/>
      <c r="B888" s="37"/>
      <c r="C888" s="175" t="s">
        <v>1464</v>
      </c>
      <c r="D888" s="175" t="s">
        <v>123</v>
      </c>
      <c r="E888" s="176" t="s">
        <v>1465</v>
      </c>
      <c r="F888" s="177" t="s">
        <v>1466</v>
      </c>
      <c r="G888" s="178" t="s">
        <v>1467</v>
      </c>
      <c r="H888" s="179">
        <v>69.5</v>
      </c>
      <c r="I888" s="180"/>
      <c r="J888" s="181">
        <f>ROUND(I888*H888,2)</f>
        <v>0</v>
      </c>
      <c r="K888" s="177" t="s">
        <v>536</v>
      </c>
      <c r="L888" s="41"/>
      <c r="M888" s="182" t="s">
        <v>19</v>
      </c>
      <c r="N888" s="183" t="s">
        <v>42</v>
      </c>
      <c r="O888" s="66"/>
      <c r="P888" s="184">
        <f>O888*H888</f>
        <v>0</v>
      </c>
      <c r="Q888" s="184">
        <v>0</v>
      </c>
      <c r="R888" s="184">
        <f>Q888*H888</f>
        <v>0</v>
      </c>
      <c r="S888" s="184">
        <v>0</v>
      </c>
      <c r="T888" s="185">
        <f>S888*H888</f>
        <v>0</v>
      </c>
      <c r="U888" s="36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  <c r="AR888" s="186" t="s">
        <v>453</v>
      </c>
      <c r="AT888" s="186" t="s">
        <v>123</v>
      </c>
      <c r="AU888" s="186" t="s">
        <v>79</v>
      </c>
      <c r="AY888" s="19" t="s">
        <v>120</v>
      </c>
      <c r="BE888" s="187">
        <f>IF(N888="základní",J888,0)</f>
        <v>0</v>
      </c>
      <c r="BF888" s="187">
        <f>IF(N888="snížená",J888,0)</f>
        <v>0</v>
      </c>
      <c r="BG888" s="187">
        <f>IF(N888="zákl. přenesená",J888,0)</f>
        <v>0</v>
      </c>
      <c r="BH888" s="187">
        <f>IF(N888="sníž. přenesená",J888,0)</f>
        <v>0</v>
      </c>
      <c r="BI888" s="187">
        <f>IF(N888="nulová",J888,0)</f>
        <v>0</v>
      </c>
      <c r="BJ888" s="19" t="s">
        <v>79</v>
      </c>
      <c r="BK888" s="187">
        <f>ROUND(I888*H888,2)</f>
        <v>0</v>
      </c>
      <c r="BL888" s="19" t="s">
        <v>453</v>
      </c>
      <c r="BM888" s="186" t="s">
        <v>1468</v>
      </c>
    </row>
    <row r="889" spans="1:65" s="2" customFormat="1" ht="10">
      <c r="A889" s="36"/>
      <c r="B889" s="37"/>
      <c r="C889" s="38"/>
      <c r="D889" s="245" t="s">
        <v>538</v>
      </c>
      <c r="E889" s="38"/>
      <c r="F889" s="246" t="s">
        <v>1469</v>
      </c>
      <c r="G889" s="38"/>
      <c r="H889" s="38"/>
      <c r="I889" s="247"/>
      <c r="J889" s="38"/>
      <c r="K889" s="38"/>
      <c r="L889" s="41"/>
      <c r="M889" s="248"/>
      <c r="N889" s="249"/>
      <c r="O889" s="66"/>
      <c r="P889" s="66"/>
      <c r="Q889" s="66"/>
      <c r="R889" s="66"/>
      <c r="S889" s="66"/>
      <c r="T889" s="67"/>
      <c r="U889" s="36"/>
      <c r="V889" s="36"/>
      <c r="W889" s="36"/>
      <c r="X889" s="36"/>
      <c r="Y889" s="36"/>
      <c r="Z889" s="36"/>
      <c r="AA889" s="36"/>
      <c r="AB889" s="36"/>
      <c r="AC889" s="36"/>
      <c r="AD889" s="36"/>
      <c r="AE889" s="36"/>
      <c r="AT889" s="19" t="s">
        <v>538</v>
      </c>
      <c r="AU889" s="19" t="s">
        <v>79</v>
      </c>
    </row>
    <row r="890" spans="1:65" s="15" customFormat="1" ht="10">
      <c r="B890" s="211"/>
      <c r="C890" s="212"/>
      <c r="D890" s="190" t="s">
        <v>130</v>
      </c>
      <c r="E890" s="213" t="s">
        <v>19</v>
      </c>
      <c r="F890" s="214" t="s">
        <v>1470</v>
      </c>
      <c r="G890" s="212"/>
      <c r="H890" s="213" t="s">
        <v>19</v>
      </c>
      <c r="I890" s="215"/>
      <c r="J890" s="212"/>
      <c r="K890" s="212"/>
      <c r="L890" s="216"/>
      <c r="M890" s="217"/>
      <c r="N890" s="218"/>
      <c r="O890" s="218"/>
      <c r="P890" s="218"/>
      <c r="Q890" s="218"/>
      <c r="R890" s="218"/>
      <c r="S890" s="218"/>
      <c r="T890" s="219"/>
      <c r="AT890" s="220" t="s">
        <v>130</v>
      </c>
      <c r="AU890" s="220" t="s">
        <v>79</v>
      </c>
      <c r="AV890" s="15" t="s">
        <v>79</v>
      </c>
      <c r="AW890" s="15" t="s">
        <v>132</v>
      </c>
      <c r="AX890" s="15" t="s">
        <v>71</v>
      </c>
      <c r="AY890" s="220" t="s">
        <v>120</v>
      </c>
    </row>
    <row r="891" spans="1:65" s="13" customFormat="1" ht="10">
      <c r="B891" s="188"/>
      <c r="C891" s="189"/>
      <c r="D891" s="190" t="s">
        <v>130</v>
      </c>
      <c r="E891" s="191" t="s">
        <v>19</v>
      </c>
      <c r="F891" s="192" t="s">
        <v>1471</v>
      </c>
      <c r="G891" s="189"/>
      <c r="H891" s="193">
        <v>69.5</v>
      </c>
      <c r="I891" s="194"/>
      <c r="J891" s="189"/>
      <c r="K891" s="189"/>
      <c r="L891" s="195"/>
      <c r="M891" s="196"/>
      <c r="N891" s="197"/>
      <c r="O891" s="197"/>
      <c r="P891" s="197"/>
      <c r="Q891" s="197"/>
      <c r="R891" s="197"/>
      <c r="S891" s="197"/>
      <c r="T891" s="198"/>
      <c r="AT891" s="199" t="s">
        <v>130</v>
      </c>
      <c r="AU891" s="199" t="s">
        <v>79</v>
      </c>
      <c r="AV891" s="13" t="s">
        <v>81</v>
      </c>
      <c r="AW891" s="13" t="s">
        <v>132</v>
      </c>
      <c r="AX891" s="13" t="s">
        <v>71</v>
      </c>
      <c r="AY891" s="199" t="s">
        <v>120</v>
      </c>
    </row>
    <row r="892" spans="1:65" s="14" customFormat="1" ht="10">
      <c r="B892" s="200"/>
      <c r="C892" s="201"/>
      <c r="D892" s="190" t="s">
        <v>130</v>
      </c>
      <c r="E892" s="202" t="s">
        <v>19</v>
      </c>
      <c r="F892" s="203" t="s">
        <v>133</v>
      </c>
      <c r="G892" s="201"/>
      <c r="H892" s="204">
        <v>69.5</v>
      </c>
      <c r="I892" s="205"/>
      <c r="J892" s="201"/>
      <c r="K892" s="201"/>
      <c r="L892" s="206"/>
      <c r="M892" s="251"/>
      <c r="N892" s="252"/>
      <c r="O892" s="252"/>
      <c r="P892" s="252"/>
      <c r="Q892" s="252"/>
      <c r="R892" s="252"/>
      <c r="S892" s="252"/>
      <c r="T892" s="253"/>
      <c r="AT892" s="210" t="s">
        <v>130</v>
      </c>
      <c r="AU892" s="210" t="s">
        <v>79</v>
      </c>
      <c r="AV892" s="14" t="s">
        <v>128</v>
      </c>
      <c r="AW892" s="14" t="s">
        <v>132</v>
      </c>
      <c r="AX892" s="14" t="s">
        <v>79</v>
      </c>
      <c r="AY892" s="210" t="s">
        <v>120</v>
      </c>
    </row>
    <row r="893" spans="1:65" s="2" customFormat="1" ht="7" customHeight="1">
      <c r="A893" s="36"/>
      <c r="B893" s="49"/>
      <c r="C893" s="50"/>
      <c r="D893" s="50"/>
      <c r="E893" s="50"/>
      <c r="F893" s="50"/>
      <c r="G893" s="50"/>
      <c r="H893" s="50"/>
      <c r="I893" s="50"/>
      <c r="J893" s="50"/>
      <c r="K893" s="50"/>
      <c r="L893" s="41"/>
      <c r="M893" s="36"/>
      <c r="O893" s="36"/>
      <c r="P893" s="36"/>
      <c r="Q893" s="36"/>
      <c r="R893" s="36"/>
      <c r="S893" s="36"/>
      <c r="T893" s="36"/>
      <c r="U893" s="36"/>
      <c r="V893" s="36"/>
      <c r="W893" s="36"/>
      <c r="X893" s="36"/>
      <c r="Y893" s="36"/>
      <c r="Z893" s="36"/>
      <c r="AA893" s="36"/>
      <c r="AB893" s="36"/>
      <c r="AC893" s="36"/>
      <c r="AD893" s="36"/>
      <c r="AE893" s="36"/>
    </row>
  </sheetData>
  <sheetProtection algorithmName="SHA-512" hashValue="N4Z54Q4wc5i+gVd41l51ZTf43CxH8najqwJc7jdx3oqUXJagsOhmQWQD9rrnZPkjglzX0SNO7N14j+JXKVwQxg==" saltValue="dSNkr5bTDvRkr6Uu2ZS5GEdlA4zqnmb7YhGpba93MXqMkMcJAq1PffBorxWYz//YdjvFGfbsQy4czUNUqOsNSw==" spinCount="100000" sheet="1" objects="1" scenarios="1" formatColumns="0" formatRows="0" autoFilter="0"/>
  <autoFilter ref="C91:K892" xr:uid="{00000000-0009-0000-0000-000002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6" r:id="rId1" xr:uid="{00000000-0004-0000-0200-000000000000}"/>
    <hyperlink ref="F98" r:id="rId2" xr:uid="{00000000-0004-0000-0200-000001000000}"/>
    <hyperlink ref="F105" r:id="rId3" xr:uid="{00000000-0004-0000-0200-000002000000}"/>
    <hyperlink ref="F108" r:id="rId4" xr:uid="{00000000-0004-0000-0200-000003000000}"/>
    <hyperlink ref="F111" r:id="rId5" xr:uid="{00000000-0004-0000-0200-000004000000}"/>
    <hyperlink ref="F114" r:id="rId6" xr:uid="{00000000-0004-0000-0200-000005000000}"/>
    <hyperlink ref="F119" r:id="rId7" xr:uid="{00000000-0004-0000-0200-000006000000}"/>
    <hyperlink ref="F126" r:id="rId8" xr:uid="{00000000-0004-0000-0200-000007000000}"/>
    <hyperlink ref="F132" r:id="rId9" xr:uid="{00000000-0004-0000-0200-000008000000}"/>
    <hyperlink ref="F146" r:id="rId10" xr:uid="{00000000-0004-0000-0200-000009000000}"/>
    <hyperlink ref="F150" r:id="rId11" xr:uid="{00000000-0004-0000-0200-00000A000000}"/>
    <hyperlink ref="F153" r:id="rId12" xr:uid="{00000000-0004-0000-0200-00000B000000}"/>
    <hyperlink ref="F161" r:id="rId13" xr:uid="{00000000-0004-0000-0200-00000C000000}"/>
    <hyperlink ref="F165" r:id="rId14" xr:uid="{00000000-0004-0000-0200-00000D000000}"/>
    <hyperlink ref="F169" r:id="rId15" xr:uid="{00000000-0004-0000-0200-00000E000000}"/>
    <hyperlink ref="F173" r:id="rId16" xr:uid="{00000000-0004-0000-0200-00000F000000}"/>
    <hyperlink ref="F176" r:id="rId17" xr:uid="{00000000-0004-0000-0200-000010000000}"/>
    <hyperlink ref="F179" r:id="rId18" xr:uid="{00000000-0004-0000-0200-000011000000}"/>
    <hyperlink ref="F189" r:id="rId19" xr:uid="{00000000-0004-0000-0200-000012000000}"/>
    <hyperlink ref="F200" r:id="rId20" xr:uid="{00000000-0004-0000-0200-000013000000}"/>
    <hyperlink ref="F203" r:id="rId21" xr:uid="{00000000-0004-0000-0200-000014000000}"/>
    <hyperlink ref="F211" r:id="rId22" xr:uid="{00000000-0004-0000-0200-000015000000}"/>
    <hyperlink ref="F214" r:id="rId23" xr:uid="{00000000-0004-0000-0200-000016000000}"/>
    <hyperlink ref="F218" r:id="rId24" xr:uid="{00000000-0004-0000-0200-000017000000}"/>
    <hyperlink ref="F225" r:id="rId25" xr:uid="{00000000-0004-0000-0200-000018000000}"/>
    <hyperlink ref="F231" r:id="rId26" xr:uid="{00000000-0004-0000-0200-000019000000}"/>
    <hyperlink ref="F233" r:id="rId27" xr:uid="{00000000-0004-0000-0200-00001A000000}"/>
    <hyperlink ref="F249" r:id="rId28" xr:uid="{00000000-0004-0000-0200-00001B000000}"/>
    <hyperlink ref="F265" r:id="rId29" xr:uid="{00000000-0004-0000-0200-00001C000000}"/>
    <hyperlink ref="F271" r:id="rId30" xr:uid="{00000000-0004-0000-0200-00001D000000}"/>
    <hyperlink ref="F282" r:id="rId31" xr:uid="{00000000-0004-0000-0200-00001E000000}"/>
    <hyperlink ref="F285" r:id="rId32" xr:uid="{00000000-0004-0000-0200-00001F000000}"/>
    <hyperlink ref="F288" r:id="rId33" xr:uid="{00000000-0004-0000-0200-000020000000}"/>
    <hyperlink ref="F296" r:id="rId34" xr:uid="{00000000-0004-0000-0200-000021000000}"/>
    <hyperlink ref="F308" r:id="rId35" xr:uid="{00000000-0004-0000-0200-000022000000}"/>
    <hyperlink ref="F319" r:id="rId36" xr:uid="{00000000-0004-0000-0200-000023000000}"/>
    <hyperlink ref="F330" r:id="rId37" xr:uid="{00000000-0004-0000-0200-000024000000}"/>
    <hyperlink ref="F337" r:id="rId38" xr:uid="{00000000-0004-0000-0200-000025000000}"/>
    <hyperlink ref="F344" r:id="rId39" xr:uid="{00000000-0004-0000-0200-000026000000}"/>
    <hyperlink ref="F353" r:id="rId40" xr:uid="{00000000-0004-0000-0200-000027000000}"/>
    <hyperlink ref="F359" r:id="rId41" xr:uid="{00000000-0004-0000-0200-000028000000}"/>
    <hyperlink ref="F403" r:id="rId42" xr:uid="{00000000-0004-0000-0200-000029000000}"/>
    <hyperlink ref="F407" r:id="rId43" xr:uid="{00000000-0004-0000-0200-00002A000000}"/>
    <hyperlink ref="F412" r:id="rId44" xr:uid="{00000000-0004-0000-0200-00002B000000}"/>
    <hyperlink ref="F415" r:id="rId45" xr:uid="{00000000-0004-0000-0200-00002C000000}"/>
    <hyperlink ref="F418" r:id="rId46" xr:uid="{00000000-0004-0000-0200-00002D000000}"/>
    <hyperlink ref="F420" r:id="rId47" xr:uid="{00000000-0004-0000-0200-00002E000000}"/>
    <hyperlink ref="F423" r:id="rId48" xr:uid="{00000000-0004-0000-0200-00002F000000}"/>
    <hyperlink ref="F426" r:id="rId49" xr:uid="{00000000-0004-0000-0200-000030000000}"/>
    <hyperlink ref="F428" r:id="rId50" xr:uid="{00000000-0004-0000-0200-000031000000}"/>
    <hyperlink ref="F431" r:id="rId51" xr:uid="{00000000-0004-0000-0200-000032000000}"/>
    <hyperlink ref="F434" r:id="rId52" xr:uid="{00000000-0004-0000-0200-000033000000}"/>
    <hyperlink ref="F436" r:id="rId53" xr:uid="{00000000-0004-0000-0200-000034000000}"/>
    <hyperlink ref="F440" r:id="rId54" xr:uid="{00000000-0004-0000-0200-000035000000}"/>
    <hyperlink ref="F450" r:id="rId55" xr:uid="{00000000-0004-0000-0200-000036000000}"/>
    <hyperlink ref="F455" r:id="rId56" xr:uid="{00000000-0004-0000-0200-000037000000}"/>
    <hyperlink ref="F460" r:id="rId57" xr:uid="{00000000-0004-0000-0200-000038000000}"/>
    <hyperlink ref="F466" r:id="rId58" xr:uid="{00000000-0004-0000-0200-000039000000}"/>
    <hyperlink ref="F473" r:id="rId59" xr:uid="{00000000-0004-0000-0200-00003A000000}"/>
    <hyperlink ref="F476" r:id="rId60" xr:uid="{00000000-0004-0000-0200-00003B000000}"/>
    <hyperlink ref="F483" r:id="rId61" xr:uid="{00000000-0004-0000-0200-00003C000000}"/>
    <hyperlink ref="F491" r:id="rId62" xr:uid="{00000000-0004-0000-0200-00003D000000}"/>
    <hyperlink ref="F494" r:id="rId63" xr:uid="{00000000-0004-0000-0200-00003E000000}"/>
    <hyperlink ref="F504" r:id="rId64" xr:uid="{00000000-0004-0000-0200-00003F000000}"/>
    <hyperlink ref="F510" r:id="rId65" xr:uid="{00000000-0004-0000-0200-000040000000}"/>
    <hyperlink ref="F513" r:id="rId66" xr:uid="{00000000-0004-0000-0200-000041000000}"/>
    <hyperlink ref="F518" r:id="rId67" xr:uid="{00000000-0004-0000-0200-000042000000}"/>
    <hyperlink ref="F522" r:id="rId68" xr:uid="{00000000-0004-0000-0200-000043000000}"/>
    <hyperlink ref="F530" r:id="rId69" xr:uid="{00000000-0004-0000-0200-000044000000}"/>
    <hyperlink ref="F534" r:id="rId70" xr:uid="{00000000-0004-0000-0200-000045000000}"/>
    <hyperlink ref="F541" r:id="rId71" xr:uid="{00000000-0004-0000-0200-000046000000}"/>
    <hyperlink ref="F543" r:id="rId72" xr:uid="{00000000-0004-0000-0200-000047000000}"/>
    <hyperlink ref="F546" r:id="rId73" xr:uid="{00000000-0004-0000-0200-000048000000}"/>
    <hyperlink ref="F549" r:id="rId74" xr:uid="{00000000-0004-0000-0200-000049000000}"/>
    <hyperlink ref="F553" r:id="rId75" xr:uid="{00000000-0004-0000-0200-00004A000000}"/>
    <hyperlink ref="F556" r:id="rId76" xr:uid="{00000000-0004-0000-0200-00004B000000}"/>
    <hyperlink ref="F562" r:id="rId77" xr:uid="{00000000-0004-0000-0200-00004C000000}"/>
    <hyperlink ref="F568" r:id="rId78" xr:uid="{00000000-0004-0000-0200-00004D000000}"/>
    <hyperlink ref="F575" r:id="rId79" xr:uid="{00000000-0004-0000-0200-00004E000000}"/>
    <hyperlink ref="F579" r:id="rId80" xr:uid="{00000000-0004-0000-0200-00004F000000}"/>
    <hyperlink ref="F593" r:id="rId81" xr:uid="{00000000-0004-0000-0200-000050000000}"/>
    <hyperlink ref="F617" r:id="rId82" xr:uid="{00000000-0004-0000-0200-000051000000}"/>
    <hyperlink ref="F634" r:id="rId83" xr:uid="{00000000-0004-0000-0200-000052000000}"/>
    <hyperlink ref="F643" r:id="rId84" xr:uid="{00000000-0004-0000-0200-000053000000}"/>
    <hyperlink ref="F650" r:id="rId85" xr:uid="{00000000-0004-0000-0200-000054000000}"/>
    <hyperlink ref="F664" r:id="rId86" xr:uid="{00000000-0004-0000-0200-000055000000}"/>
    <hyperlink ref="F678" r:id="rId87" xr:uid="{00000000-0004-0000-0200-000056000000}"/>
    <hyperlink ref="F703" r:id="rId88" xr:uid="{00000000-0004-0000-0200-000057000000}"/>
    <hyperlink ref="F739" r:id="rId89" xr:uid="{00000000-0004-0000-0200-000058000000}"/>
    <hyperlink ref="F765" r:id="rId90" xr:uid="{00000000-0004-0000-0200-000059000000}"/>
    <hyperlink ref="F767" r:id="rId91" xr:uid="{00000000-0004-0000-0200-00005A000000}"/>
    <hyperlink ref="F773" r:id="rId92" xr:uid="{00000000-0004-0000-0200-00005B000000}"/>
    <hyperlink ref="F786" r:id="rId93" xr:uid="{00000000-0004-0000-0200-00005C000000}"/>
    <hyperlink ref="F797" r:id="rId94" xr:uid="{00000000-0004-0000-0200-00005D000000}"/>
    <hyperlink ref="F803" r:id="rId95" xr:uid="{00000000-0004-0000-0200-00005E000000}"/>
    <hyperlink ref="F806" r:id="rId96" xr:uid="{00000000-0004-0000-0200-00005F000000}"/>
    <hyperlink ref="F819" r:id="rId97" xr:uid="{00000000-0004-0000-0200-000060000000}"/>
    <hyperlink ref="F837" r:id="rId98" xr:uid="{00000000-0004-0000-0200-000061000000}"/>
    <hyperlink ref="F842" r:id="rId99" xr:uid="{00000000-0004-0000-0200-000062000000}"/>
    <hyperlink ref="F864" r:id="rId100" xr:uid="{00000000-0004-0000-0200-000063000000}"/>
    <hyperlink ref="F868" r:id="rId101" xr:uid="{00000000-0004-0000-0200-000064000000}"/>
    <hyperlink ref="F873" r:id="rId102" xr:uid="{00000000-0004-0000-0200-000065000000}"/>
    <hyperlink ref="F879" r:id="rId103" xr:uid="{00000000-0004-0000-0200-000066000000}"/>
    <hyperlink ref="F886" r:id="rId104" xr:uid="{00000000-0004-0000-0200-000067000000}"/>
    <hyperlink ref="F889" r:id="rId105" xr:uid="{00000000-0004-0000-0200-00006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224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9" t="s">
        <v>87</v>
      </c>
    </row>
    <row r="3" spans="1:46" s="1" customFormat="1" ht="7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81</v>
      </c>
    </row>
    <row r="4" spans="1:46" s="1" customFormat="1" ht="25" customHeight="1">
      <c r="B4" s="22"/>
      <c r="D4" s="105" t="s">
        <v>94</v>
      </c>
      <c r="L4" s="22"/>
      <c r="M4" s="106" t="s">
        <v>10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1" t="str">
        <f>'Rekapitulace stavby'!K6</f>
        <v>Oprava mostních objektů na trati Olomouc - Krnov v km 62,000 - 63,000</v>
      </c>
      <c r="F7" s="382"/>
      <c r="G7" s="382"/>
      <c r="H7" s="382"/>
      <c r="L7" s="22"/>
    </row>
    <row r="8" spans="1:46" s="2" customFormat="1" ht="12" customHeight="1">
      <c r="A8" s="36"/>
      <c r="B8" s="41"/>
      <c r="C8" s="36"/>
      <c r="D8" s="107" t="s">
        <v>95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3" t="s">
        <v>1472</v>
      </c>
      <c r="F9" s="384"/>
      <c r="G9" s="384"/>
      <c r="H9" s="384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>
        <f>'Rekapitulace stavby'!AN8</f>
        <v>0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tr">
        <f>IF('Rekapitulace stavby'!AN10="","",'Rekapitulace stavby'!AN10)</f>
        <v>70994234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Správa železnic, státní organizace</v>
      </c>
      <c r="F15" s="36"/>
      <c r="G15" s="36"/>
      <c r="H15" s="36"/>
      <c r="I15" s="107" t="s">
        <v>28</v>
      </c>
      <c r="J15" s="109" t="str">
        <f>IF('Rekapitulace stavby'!AN11="","",'Rekapitulace stavby'!AN11)</f>
        <v>CZ70994234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30</v>
      </c>
      <c r="E17" s="36"/>
      <c r="F17" s="36"/>
      <c r="G17" s="36"/>
      <c r="H17" s="36"/>
      <c r="I17" s="107" t="s">
        <v>25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5" t="str">
        <f>'Rekapitulace stavby'!E14</f>
        <v>Vyplň údaj</v>
      </c>
      <c r="F18" s="386"/>
      <c r="G18" s="386"/>
      <c r="H18" s="386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32</v>
      </c>
      <c r="E20" s="36"/>
      <c r="F20" s="36"/>
      <c r="G20" s="36"/>
      <c r="H20" s="36"/>
      <c r="I20" s="107" t="s">
        <v>25</v>
      </c>
      <c r="J20" s="109" t="str">
        <f>IF('Rekapitulace stavby'!AN16="","",'Rekapitulace stavby'!AN16)</f>
        <v/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tr">
        <f>IF('Rekapitulace stavby'!E17="","",'Rekapitulace stavby'!E17)</f>
        <v xml:space="preserve"> </v>
      </c>
      <c r="F21" s="36"/>
      <c r="G21" s="36"/>
      <c r="H21" s="36"/>
      <c r="I21" s="107" t="s">
        <v>28</v>
      </c>
      <c r="J21" s="109" t="str">
        <f>IF('Rekapitulace stavby'!AN17="","",'Rekapitulace stavby'!AN17)</f>
        <v/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33</v>
      </c>
      <c r="E23" s="36"/>
      <c r="F23" s="36"/>
      <c r="G23" s="36"/>
      <c r="H23" s="36"/>
      <c r="I23" s="107" t="s">
        <v>25</v>
      </c>
      <c r="J23" s="109" t="str">
        <f>IF('Rekapitulace stavby'!AN19="","",'Rekapitulace stavby'!AN19)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stavby'!E20="","",'Rekapitulace stavby'!E20)</f>
        <v>SUDOP Brno, spol. s.r.o.</v>
      </c>
      <c r="F24" s="36"/>
      <c r="G24" s="36"/>
      <c r="H24" s="36"/>
      <c r="I24" s="107" t="s">
        <v>28</v>
      </c>
      <c r="J24" s="109" t="str">
        <f>IF('Rekapitulace stavby'!AN20="","",'Rekapitulace stavby'!AN20)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7" t="s">
        <v>19</v>
      </c>
      <c r="F27" s="387"/>
      <c r="G27" s="387"/>
      <c r="H27" s="387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ROUND(J93,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41</v>
      </c>
      <c r="E33" s="107" t="s">
        <v>42</v>
      </c>
      <c r="F33" s="119">
        <f>ROUND((SUM(BE93:BE1223)),  2)</f>
        <v>0</v>
      </c>
      <c r="G33" s="36"/>
      <c r="H33" s="36"/>
      <c r="I33" s="120">
        <v>0.21</v>
      </c>
      <c r="J33" s="119">
        <f>ROUND(((SUM(BE93:BE1223))*I33),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43</v>
      </c>
      <c r="F34" s="119">
        <f>ROUND((SUM(BF93:BF1223)),  2)</f>
        <v>0</v>
      </c>
      <c r="G34" s="36"/>
      <c r="H34" s="36"/>
      <c r="I34" s="120">
        <v>0.15</v>
      </c>
      <c r="J34" s="119">
        <f>ROUND(((SUM(BF93:BF1223))*I34),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44</v>
      </c>
      <c r="F35" s="119">
        <f>ROUND((SUM(BG93:BG1223)),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45</v>
      </c>
      <c r="F36" s="119">
        <f>ROUND((SUM(BH93:BH1223)),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46</v>
      </c>
      <c r="F37" s="119">
        <f>ROUND((SUM(BI93:BI1223)),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>
      <c r="A45" s="36"/>
      <c r="B45" s="37"/>
      <c r="C45" s="25" t="s">
        <v>97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8" t="str">
        <f>E7</f>
        <v>Oprava mostních objektů na trati Olomouc - Krnov v km 62,000 - 63,000</v>
      </c>
      <c r="F48" s="389"/>
      <c r="G48" s="389"/>
      <c r="H48" s="38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95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1" t="str">
        <f>E9</f>
        <v>SO 03 - Most v km 62,478</v>
      </c>
      <c r="F50" s="390"/>
      <c r="G50" s="390"/>
      <c r="H50" s="390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>
        <f>IF(J12="","",J12)</f>
        <v>0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1" t="s">
        <v>24</v>
      </c>
      <c r="D54" s="38"/>
      <c r="E54" s="38"/>
      <c r="F54" s="29" t="str">
        <f>E15</f>
        <v>Správa železnic, státní organizace</v>
      </c>
      <c r="G54" s="38"/>
      <c r="H54" s="38"/>
      <c r="I54" s="31" t="s">
        <v>32</v>
      </c>
      <c r="J54" s="34" t="str">
        <f>E21</f>
        <v xml:space="preserve"> 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33</v>
      </c>
      <c r="J55" s="34" t="str">
        <f>E24</f>
        <v>SUDOP Brno, spol. s.r.o.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98</v>
      </c>
      <c r="D57" s="133"/>
      <c r="E57" s="133"/>
      <c r="F57" s="133"/>
      <c r="G57" s="133"/>
      <c r="H57" s="133"/>
      <c r="I57" s="133"/>
      <c r="J57" s="134" t="s">
        <v>99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J93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100</v>
      </c>
    </row>
    <row r="60" spans="1:47" s="9" customFormat="1" ht="25" customHeight="1">
      <c r="B60" s="136"/>
      <c r="C60" s="137"/>
      <c r="D60" s="138" t="s">
        <v>101</v>
      </c>
      <c r="E60" s="139"/>
      <c r="F60" s="139"/>
      <c r="G60" s="139"/>
      <c r="H60" s="139"/>
      <c r="I60" s="139"/>
      <c r="J60" s="140">
        <f>J94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522</v>
      </c>
      <c r="E61" s="145"/>
      <c r="F61" s="145"/>
      <c r="G61" s="145"/>
      <c r="H61" s="145"/>
      <c r="I61" s="145"/>
      <c r="J61" s="146">
        <f>J95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523</v>
      </c>
      <c r="E62" s="145"/>
      <c r="F62" s="145"/>
      <c r="G62" s="145"/>
      <c r="H62" s="145"/>
      <c r="I62" s="145"/>
      <c r="J62" s="146">
        <f>J188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524</v>
      </c>
      <c r="E63" s="145"/>
      <c r="F63" s="145"/>
      <c r="G63" s="145"/>
      <c r="H63" s="145"/>
      <c r="I63" s="145"/>
      <c r="J63" s="146">
        <f>J202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525</v>
      </c>
      <c r="E64" s="145"/>
      <c r="F64" s="145"/>
      <c r="G64" s="145"/>
      <c r="H64" s="145"/>
      <c r="I64" s="145"/>
      <c r="J64" s="146">
        <f>J279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102</v>
      </c>
      <c r="E65" s="145"/>
      <c r="F65" s="145"/>
      <c r="G65" s="145"/>
      <c r="H65" s="145"/>
      <c r="I65" s="145"/>
      <c r="J65" s="146">
        <f>J403</f>
        <v>0</v>
      </c>
      <c r="K65" s="143"/>
      <c r="L65" s="147"/>
    </row>
    <row r="66" spans="1:31" s="10" customFormat="1" ht="19.899999999999999" customHeight="1">
      <c r="B66" s="142"/>
      <c r="C66" s="143"/>
      <c r="D66" s="144" t="s">
        <v>103</v>
      </c>
      <c r="E66" s="145"/>
      <c r="F66" s="145"/>
      <c r="G66" s="145"/>
      <c r="H66" s="145"/>
      <c r="I66" s="145"/>
      <c r="J66" s="146">
        <f>J424</f>
        <v>0</v>
      </c>
      <c r="K66" s="143"/>
      <c r="L66" s="147"/>
    </row>
    <row r="67" spans="1:31" s="10" customFormat="1" ht="19.899999999999999" customHeight="1">
      <c r="B67" s="142"/>
      <c r="C67" s="143"/>
      <c r="D67" s="144" t="s">
        <v>526</v>
      </c>
      <c r="E67" s="145"/>
      <c r="F67" s="145"/>
      <c r="G67" s="145"/>
      <c r="H67" s="145"/>
      <c r="I67" s="145"/>
      <c r="J67" s="146">
        <f>J937</f>
        <v>0</v>
      </c>
      <c r="K67" s="143"/>
      <c r="L67" s="147"/>
    </row>
    <row r="68" spans="1:31" s="10" customFormat="1" ht="19.899999999999999" customHeight="1">
      <c r="B68" s="142"/>
      <c r="C68" s="143"/>
      <c r="D68" s="144" t="s">
        <v>527</v>
      </c>
      <c r="E68" s="145"/>
      <c r="F68" s="145"/>
      <c r="G68" s="145"/>
      <c r="H68" s="145"/>
      <c r="I68" s="145"/>
      <c r="J68" s="146">
        <f>J972</f>
        <v>0</v>
      </c>
      <c r="K68" s="143"/>
      <c r="L68" s="147"/>
    </row>
    <row r="69" spans="1:31" s="9" customFormat="1" ht="25" customHeight="1">
      <c r="B69" s="136"/>
      <c r="C69" s="137"/>
      <c r="D69" s="138" t="s">
        <v>528</v>
      </c>
      <c r="E69" s="139"/>
      <c r="F69" s="139"/>
      <c r="G69" s="139"/>
      <c r="H69" s="139"/>
      <c r="I69" s="139"/>
      <c r="J69" s="140">
        <f>J979</f>
        <v>0</v>
      </c>
      <c r="K69" s="137"/>
      <c r="L69" s="141"/>
    </row>
    <row r="70" spans="1:31" s="10" customFormat="1" ht="19.899999999999999" customHeight="1">
      <c r="B70" s="142"/>
      <c r="C70" s="143"/>
      <c r="D70" s="144" t="s">
        <v>529</v>
      </c>
      <c r="E70" s="145"/>
      <c r="F70" s="145"/>
      <c r="G70" s="145"/>
      <c r="H70" s="145"/>
      <c r="I70" s="145"/>
      <c r="J70" s="146">
        <f>J980</f>
        <v>0</v>
      </c>
      <c r="K70" s="143"/>
      <c r="L70" s="147"/>
    </row>
    <row r="71" spans="1:31" s="10" customFormat="1" ht="19.899999999999999" customHeight="1">
      <c r="B71" s="142"/>
      <c r="C71" s="143"/>
      <c r="D71" s="144" t="s">
        <v>530</v>
      </c>
      <c r="E71" s="145"/>
      <c r="F71" s="145"/>
      <c r="G71" s="145"/>
      <c r="H71" s="145"/>
      <c r="I71" s="145"/>
      <c r="J71" s="146">
        <f>J1088</f>
        <v>0</v>
      </c>
      <c r="K71" s="143"/>
      <c r="L71" s="147"/>
    </row>
    <row r="72" spans="1:31" s="10" customFormat="1" ht="19.899999999999999" customHeight="1">
      <c r="B72" s="142"/>
      <c r="C72" s="143"/>
      <c r="D72" s="144" t="s">
        <v>531</v>
      </c>
      <c r="E72" s="145"/>
      <c r="F72" s="145"/>
      <c r="G72" s="145"/>
      <c r="H72" s="145"/>
      <c r="I72" s="145"/>
      <c r="J72" s="146">
        <f>J1134</f>
        <v>0</v>
      </c>
      <c r="K72" s="143"/>
      <c r="L72" s="147"/>
    </row>
    <row r="73" spans="1:31" s="9" customFormat="1" ht="25" customHeight="1">
      <c r="B73" s="136"/>
      <c r="C73" s="137"/>
      <c r="D73" s="138" t="s">
        <v>532</v>
      </c>
      <c r="E73" s="139"/>
      <c r="F73" s="139"/>
      <c r="G73" s="139"/>
      <c r="H73" s="139"/>
      <c r="I73" s="139"/>
      <c r="J73" s="140">
        <f>J1218</f>
        <v>0</v>
      </c>
      <c r="K73" s="137"/>
      <c r="L73" s="141"/>
    </row>
    <row r="74" spans="1:31" s="2" customFormat="1" ht="21.7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7" customHeight="1">
      <c r="A75" s="36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9" spans="1:31" s="2" customFormat="1" ht="7" customHeight="1">
      <c r="A79" s="36"/>
      <c r="B79" s="51"/>
      <c r="C79" s="52"/>
      <c r="D79" s="52"/>
      <c r="E79" s="52"/>
      <c r="F79" s="52"/>
      <c r="G79" s="52"/>
      <c r="H79" s="52"/>
      <c r="I79" s="52"/>
      <c r="J79" s="52"/>
      <c r="K79" s="52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5" customHeight="1">
      <c r="A80" s="36"/>
      <c r="B80" s="37"/>
      <c r="C80" s="25" t="s">
        <v>105</v>
      </c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7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16</v>
      </c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88" t="str">
        <f>E7</f>
        <v>Oprava mostních objektů na trati Olomouc - Krnov v km 62,000 - 63,000</v>
      </c>
      <c r="F83" s="389"/>
      <c r="G83" s="389"/>
      <c r="H83" s="389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95</v>
      </c>
      <c r="D84" s="38"/>
      <c r="E84" s="38"/>
      <c r="F84" s="38"/>
      <c r="G84" s="38"/>
      <c r="H84" s="38"/>
      <c r="I84" s="38"/>
      <c r="J84" s="38"/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6.5" customHeight="1">
      <c r="A85" s="36"/>
      <c r="B85" s="37"/>
      <c r="C85" s="38"/>
      <c r="D85" s="38"/>
      <c r="E85" s="341" t="str">
        <f>E9</f>
        <v>SO 03 - Most v km 62,478</v>
      </c>
      <c r="F85" s="390"/>
      <c r="G85" s="390"/>
      <c r="H85" s="390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7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2" customHeight="1">
      <c r="A87" s="36"/>
      <c r="B87" s="37"/>
      <c r="C87" s="31" t="s">
        <v>21</v>
      </c>
      <c r="D87" s="38"/>
      <c r="E87" s="38"/>
      <c r="F87" s="29" t="str">
        <f>F12</f>
        <v xml:space="preserve"> </v>
      </c>
      <c r="G87" s="38"/>
      <c r="H87" s="38"/>
      <c r="I87" s="31" t="s">
        <v>23</v>
      </c>
      <c r="J87" s="61">
        <f>IF(J12="","",J12)</f>
        <v>0</v>
      </c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7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0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15" customHeight="1">
      <c r="A89" s="36"/>
      <c r="B89" s="37"/>
      <c r="C89" s="31" t="s">
        <v>24</v>
      </c>
      <c r="D89" s="38"/>
      <c r="E89" s="38"/>
      <c r="F89" s="29" t="str">
        <f>E15</f>
        <v>Správa železnic, státní organizace</v>
      </c>
      <c r="G89" s="38"/>
      <c r="H89" s="38"/>
      <c r="I89" s="31" t="s">
        <v>32</v>
      </c>
      <c r="J89" s="34" t="str">
        <f>E21</f>
        <v xml:space="preserve"> </v>
      </c>
      <c r="K89" s="38"/>
      <c r="L89" s="10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25.65" customHeight="1">
      <c r="A90" s="36"/>
      <c r="B90" s="37"/>
      <c r="C90" s="31" t="s">
        <v>30</v>
      </c>
      <c r="D90" s="38"/>
      <c r="E90" s="38"/>
      <c r="F90" s="29" t="str">
        <f>IF(E18="","",E18)</f>
        <v>Vyplň údaj</v>
      </c>
      <c r="G90" s="38"/>
      <c r="H90" s="38"/>
      <c r="I90" s="31" t="s">
        <v>33</v>
      </c>
      <c r="J90" s="34" t="str">
        <f>E24</f>
        <v>SUDOP Brno, spol. s.r.o.</v>
      </c>
      <c r="K90" s="38"/>
      <c r="L90" s="10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2" customFormat="1" ht="10.2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0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5" s="11" customFormat="1" ht="29.25" customHeight="1">
      <c r="A92" s="148"/>
      <c r="B92" s="149"/>
      <c r="C92" s="150" t="s">
        <v>106</v>
      </c>
      <c r="D92" s="151" t="s">
        <v>56</v>
      </c>
      <c r="E92" s="151" t="s">
        <v>52</v>
      </c>
      <c r="F92" s="151" t="s">
        <v>53</v>
      </c>
      <c r="G92" s="151" t="s">
        <v>107</v>
      </c>
      <c r="H92" s="151" t="s">
        <v>108</v>
      </c>
      <c r="I92" s="151" t="s">
        <v>109</v>
      </c>
      <c r="J92" s="151" t="s">
        <v>99</v>
      </c>
      <c r="K92" s="152" t="s">
        <v>110</v>
      </c>
      <c r="L92" s="153"/>
      <c r="M92" s="70" t="s">
        <v>19</v>
      </c>
      <c r="N92" s="71" t="s">
        <v>41</v>
      </c>
      <c r="O92" s="71" t="s">
        <v>111</v>
      </c>
      <c r="P92" s="71" t="s">
        <v>112</v>
      </c>
      <c r="Q92" s="71" t="s">
        <v>113</v>
      </c>
      <c r="R92" s="71" t="s">
        <v>114</v>
      </c>
      <c r="S92" s="71" t="s">
        <v>115</v>
      </c>
      <c r="T92" s="72" t="s">
        <v>116</v>
      </c>
      <c r="U92" s="148"/>
      <c r="V92" s="148"/>
      <c r="W92" s="148"/>
      <c r="X92" s="148"/>
      <c r="Y92" s="148"/>
      <c r="Z92" s="148"/>
      <c r="AA92" s="148"/>
      <c r="AB92" s="148"/>
      <c r="AC92" s="148"/>
      <c r="AD92" s="148"/>
      <c r="AE92" s="148"/>
    </row>
    <row r="93" spans="1:65" s="2" customFormat="1" ht="22.75" customHeight="1">
      <c r="A93" s="36"/>
      <c r="B93" s="37"/>
      <c r="C93" s="77" t="s">
        <v>117</v>
      </c>
      <c r="D93" s="38"/>
      <c r="E93" s="38"/>
      <c r="F93" s="38"/>
      <c r="G93" s="38"/>
      <c r="H93" s="38"/>
      <c r="I93" s="38"/>
      <c r="J93" s="154">
        <f>BK93</f>
        <v>0</v>
      </c>
      <c r="K93" s="38"/>
      <c r="L93" s="41"/>
      <c r="M93" s="73"/>
      <c r="N93" s="155"/>
      <c r="O93" s="74"/>
      <c r="P93" s="156">
        <f>P94+P979+P1218</f>
        <v>0</v>
      </c>
      <c r="Q93" s="74"/>
      <c r="R93" s="156">
        <f>R94+R979+R1218</f>
        <v>1040.98783901</v>
      </c>
      <c r="S93" s="74"/>
      <c r="T93" s="157">
        <f>T94+T979+T1218</f>
        <v>83.719476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70</v>
      </c>
      <c r="AU93" s="19" t="s">
        <v>100</v>
      </c>
      <c r="BK93" s="158">
        <f>BK94+BK979+BK1218</f>
        <v>0</v>
      </c>
    </row>
    <row r="94" spans="1:65" s="12" customFormat="1" ht="25.9" customHeight="1">
      <c r="B94" s="159"/>
      <c r="C94" s="160"/>
      <c r="D94" s="161" t="s">
        <v>70</v>
      </c>
      <c r="E94" s="162" t="s">
        <v>118</v>
      </c>
      <c r="F94" s="162" t="s">
        <v>119</v>
      </c>
      <c r="G94" s="160"/>
      <c r="H94" s="160"/>
      <c r="I94" s="163"/>
      <c r="J94" s="164">
        <f>BK94</f>
        <v>0</v>
      </c>
      <c r="K94" s="160"/>
      <c r="L94" s="165"/>
      <c r="M94" s="166"/>
      <c r="N94" s="167"/>
      <c r="O94" s="167"/>
      <c r="P94" s="168">
        <f>P95+P188+P202+P279+P403+P424+P937+P972</f>
        <v>0</v>
      </c>
      <c r="Q94" s="167"/>
      <c r="R94" s="168">
        <f>R95+R188+R202+R279+R403+R424+R937+R972</f>
        <v>974.35503153999991</v>
      </c>
      <c r="S94" s="167"/>
      <c r="T94" s="169">
        <f>T95+T188+T202+T279+T403+T424+T937+T972</f>
        <v>83.603663999999995</v>
      </c>
      <c r="AR94" s="170" t="s">
        <v>79</v>
      </c>
      <c r="AT94" s="171" t="s">
        <v>70</v>
      </c>
      <c r="AU94" s="171" t="s">
        <v>71</v>
      </c>
      <c r="AY94" s="170" t="s">
        <v>120</v>
      </c>
      <c r="BK94" s="172">
        <f>BK95+BK188+BK202+BK279+BK403+BK424+BK937+BK972</f>
        <v>0</v>
      </c>
    </row>
    <row r="95" spans="1:65" s="12" customFormat="1" ht="22.75" customHeight="1">
      <c r="B95" s="159"/>
      <c r="C95" s="160"/>
      <c r="D95" s="161" t="s">
        <v>70</v>
      </c>
      <c r="E95" s="173" t="s">
        <v>79</v>
      </c>
      <c r="F95" s="173" t="s">
        <v>533</v>
      </c>
      <c r="G95" s="160"/>
      <c r="H95" s="160"/>
      <c r="I95" s="163"/>
      <c r="J95" s="174">
        <f>BK95</f>
        <v>0</v>
      </c>
      <c r="K95" s="160"/>
      <c r="L95" s="165"/>
      <c r="M95" s="166"/>
      <c r="N95" s="167"/>
      <c r="O95" s="167"/>
      <c r="P95" s="168">
        <f>SUM(P96:P187)</f>
        <v>0</v>
      </c>
      <c r="Q95" s="167"/>
      <c r="R95" s="168">
        <f>SUM(R96:R187)</f>
        <v>10.9845422</v>
      </c>
      <c r="S95" s="167"/>
      <c r="T95" s="169">
        <f>SUM(T96:T187)</f>
        <v>0</v>
      </c>
      <c r="AR95" s="170" t="s">
        <v>79</v>
      </c>
      <c r="AT95" s="171" t="s">
        <v>70</v>
      </c>
      <c r="AU95" s="171" t="s">
        <v>79</v>
      </c>
      <c r="AY95" s="170" t="s">
        <v>120</v>
      </c>
      <c r="BK95" s="172">
        <f>SUM(BK96:BK187)</f>
        <v>0</v>
      </c>
    </row>
    <row r="96" spans="1:65" s="2" customFormat="1" ht="24.15" customHeight="1">
      <c r="A96" s="36"/>
      <c r="B96" s="37"/>
      <c r="C96" s="175" t="s">
        <v>79</v>
      </c>
      <c r="D96" s="175" t="s">
        <v>123</v>
      </c>
      <c r="E96" s="176" t="s">
        <v>1473</v>
      </c>
      <c r="F96" s="177" t="s">
        <v>1474</v>
      </c>
      <c r="G96" s="178" t="s">
        <v>404</v>
      </c>
      <c r="H96" s="179">
        <v>610.79999999999995</v>
      </c>
      <c r="I96" s="180"/>
      <c r="J96" s="181">
        <f>ROUND(I96*H96,2)</f>
        <v>0</v>
      </c>
      <c r="K96" s="177" t="s">
        <v>536</v>
      </c>
      <c r="L96" s="41"/>
      <c r="M96" s="182" t="s">
        <v>19</v>
      </c>
      <c r="N96" s="183" t="s">
        <v>42</v>
      </c>
      <c r="O96" s="66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6" t="s">
        <v>128</v>
      </c>
      <c r="AT96" s="186" t="s">
        <v>123</v>
      </c>
      <c r="AU96" s="186" t="s">
        <v>81</v>
      </c>
      <c r="AY96" s="19" t="s">
        <v>120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9" t="s">
        <v>79</v>
      </c>
      <c r="BK96" s="187">
        <f>ROUND(I96*H96,2)</f>
        <v>0</v>
      </c>
      <c r="BL96" s="19" t="s">
        <v>128</v>
      </c>
      <c r="BM96" s="186" t="s">
        <v>1475</v>
      </c>
    </row>
    <row r="97" spans="1:65" s="2" customFormat="1" ht="10">
      <c r="A97" s="36"/>
      <c r="B97" s="37"/>
      <c r="C97" s="38"/>
      <c r="D97" s="245" t="s">
        <v>538</v>
      </c>
      <c r="E97" s="38"/>
      <c r="F97" s="246" t="s">
        <v>1476</v>
      </c>
      <c r="G97" s="38"/>
      <c r="H97" s="38"/>
      <c r="I97" s="247"/>
      <c r="J97" s="38"/>
      <c r="K97" s="38"/>
      <c r="L97" s="41"/>
      <c r="M97" s="248"/>
      <c r="N97" s="249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538</v>
      </c>
      <c r="AU97" s="19" t="s">
        <v>81</v>
      </c>
    </row>
    <row r="98" spans="1:65" s="15" customFormat="1" ht="10">
      <c r="B98" s="211"/>
      <c r="C98" s="212"/>
      <c r="D98" s="190" t="s">
        <v>130</v>
      </c>
      <c r="E98" s="213" t="s">
        <v>19</v>
      </c>
      <c r="F98" s="214" t="s">
        <v>1477</v>
      </c>
      <c r="G98" s="212"/>
      <c r="H98" s="213" t="s">
        <v>19</v>
      </c>
      <c r="I98" s="215"/>
      <c r="J98" s="212"/>
      <c r="K98" s="212"/>
      <c r="L98" s="216"/>
      <c r="M98" s="217"/>
      <c r="N98" s="218"/>
      <c r="O98" s="218"/>
      <c r="P98" s="218"/>
      <c r="Q98" s="218"/>
      <c r="R98" s="218"/>
      <c r="S98" s="218"/>
      <c r="T98" s="219"/>
      <c r="AT98" s="220" t="s">
        <v>130</v>
      </c>
      <c r="AU98" s="220" t="s">
        <v>81</v>
      </c>
      <c r="AV98" s="15" t="s">
        <v>79</v>
      </c>
      <c r="AW98" s="15" t="s">
        <v>132</v>
      </c>
      <c r="AX98" s="15" t="s">
        <v>71</v>
      </c>
      <c r="AY98" s="220" t="s">
        <v>120</v>
      </c>
    </row>
    <row r="99" spans="1:65" s="13" customFormat="1" ht="10">
      <c r="B99" s="188"/>
      <c r="C99" s="189"/>
      <c r="D99" s="190" t="s">
        <v>130</v>
      </c>
      <c r="E99" s="191" t="s">
        <v>19</v>
      </c>
      <c r="F99" s="192" t="s">
        <v>1478</v>
      </c>
      <c r="G99" s="189"/>
      <c r="H99" s="193">
        <v>522</v>
      </c>
      <c r="I99" s="194"/>
      <c r="J99" s="189"/>
      <c r="K99" s="189"/>
      <c r="L99" s="195"/>
      <c r="M99" s="196"/>
      <c r="N99" s="197"/>
      <c r="O99" s="197"/>
      <c r="P99" s="197"/>
      <c r="Q99" s="197"/>
      <c r="R99" s="197"/>
      <c r="S99" s="197"/>
      <c r="T99" s="198"/>
      <c r="AT99" s="199" t="s">
        <v>130</v>
      </c>
      <c r="AU99" s="199" t="s">
        <v>81</v>
      </c>
      <c r="AV99" s="13" t="s">
        <v>81</v>
      </c>
      <c r="AW99" s="13" t="s">
        <v>132</v>
      </c>
      <c r="AX99" s="13" t="s">
        <v>71</v>
      </c>
      <c r="AY99" s="199" t="s">
        <v>120</v>
      </c>
    </row>
    <row r="100" spans="1:65" s="15" customFormat="1" ht="10">
      <c r="B100" s="211"/>
      <c r="C100" s="212"/>
      <c r="D100" s="190" t="s">
        <v>130</v>
      </c>
      <c r="E100" s="213" t="s">
        <v>19</v>
      </c>
      <c r="F100" s="214" t="s">
        <v>1479</v>
      </c>
      <c r="G100" s="212"/>
      <c r="H100" s="213" t="s">
        <v>19</v>
      </c>
      <c r="I100" s="215"/>
      <c r="J100" s="212"/>
      <c r="K100" s="212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130</v>
      </c>
      <c r="AU100" s="220" t="s">
        <v>81</v>
      </c>
      <c r="AV100" s="15" t="s">
        <v>79</v>
      </c>
      <c r="AW100" s="15" t="s">
        <v>132</v>
      </c>
      <c r="AX100" s="15" t="s">
        <v>71</v>
      </c>
      <c r="AY100" s="220" t="s">
        <v>120</v>
      </c>
    </row>
    <row r="101" spans="1:65" s="13" customFormat="1" ht="10">
      <c r="B101" s="188"/>
      <c r="C101" s="189"/>
      <c r="D101" s="190" t="s">
        <v>130</v>
      </c>
      <c r="E101" s="191" t="s">
        <v>19</v>
      </c>
      <c r="F101" s="192" t="s">
        <v>1480</v>
      </c>
      <c r="G101" s="189"/>
      <c r="H101" s="193">
        <v>88.8</v>
      </c>
      <c r="I101" s="194"/>
      <c r="J101" s="189"/>
      <c r="K101" s="189"/>
      <c r="L101" s="195"/>
      <c r="M101" s="196"/>
      <c r="N101" s="197"/>
      <c r="O101" s="197"/>
      <c r="P101" s="197"/>
      <c r="Q101" s="197"/>
      <c r="R101" s="197"/>
      <c r="S101" s="197"/>
      <c r="T101" s="198"/>
      <c r="AT101" s="199" t="s">
        <v>130</v>
      </c>
      <c r="AU101" s="199" t="s">
        <v>81</v>
      </c>
      <c r="AV101" s="13" t="s">
        <v>81</v>
      </c>
      <c r="AW101" s="13" t="s">
        <v>132</v>
      </c>
      <c r="AX101" s="13" t="s">
        <v>71</v>
      </c>
      <c r="AY101" s="199" t="s">
        <v>120</v>
      </c>
    </row>
    <row r="102" spans="1:65" s="14" customFormat="1" ht="10">
      <c r="B102" s="200"/>
      <c r="C102" s="201"/>
      <c r="D102" s="190" t="s">
        <v>130</v>
      </c>
      <c r="E102" s="202" t="s">
        <v>19</v>
      </c>
      <c r="F102" s="203" t="s">
        <v>133</v>
      </c>
      <c r="G102" s="201"/>
      <c r="H102" s="204">
        <v>610.79999999999995</v>
      </c>
      <c r="I102" s="205"/>
      <c r="J102" s="201"/>
      <c r="K102" s="201"/>
      <c r="L102" s="206"/>
      <c r="M102" s="207"/>
      <c r="N102" s="208"/>
      <c r="O102" s="208"/>
      <c r="P102" s="208"/>
      <c r="Q102" s="208"/>
      <c r="R102" s="208"/>
      <c r="S102" s="208"/>
      <c r="T102" s="209"/>
      <c r="AT102" s="210" t="s">
        <v>130</v>
      </c>
      <c r="AU102" s="210" t="s">
        <v>81</v>
      </c>
      <c r="AV102" s="14" t="s">
        <v>128</v>
      </c>
      <c r="AW102" s="14" t="s">
        <v>132</v>
      </c>
      <c r="AX102" s="14" t="s">
        <v>79</v>
      </c>
      <c r="AY102" s="210" t="s">
        <v>120</v>
      </c>
    </row>
    <row r="103" spans="1:65" s="2" customFormat="1" ht="49" customHeight="1">
      <c r="A103" s="36"/>
      <c r="B103" s="37"/>
      <c r="C103" s="175" t="s">
        <v>81</v>
      </c>
      <c r="D103" s="175" t="s">
        <v>123</v>
      </c>
      <c r="E103" s="176" t="s">
        <v>1481</v>
      </c>
      <c r="F103" s="177" t="s">
        <v>1482</v>
      </c>
      <c r="G103" s="178" t="s">
        <v>301</v>
      </c>
      <c r="H103" s="179">
        <v>55</v>
      </c>
      <c r="I103" s="180"/>
      <c r="J103" s="181">
        <f>ROUND(I103*H103,2)</f>
        <v>0</v>
      </c>
      <c r="K103" s="177" t="s">
        <v>536</v>
      </c>
      <c r="L103" s="41"/>
      <c r="M103" s="182" t="s">
        <v>19</v>
      </c>
      <c r="N103" s="183" t="s">
        <v>42</v>
      </c>
      <c r="O103" s="66"/>
      <c r="P103" s="184">
        <f>O103*H103</f>
        <v>0</v>
      </c>
      <c r="Q103" s="184">
        <v>3.6900000000000002E-2</v>
      </c>
      <c r="R103" s="184">
        <f>Q103*H103</f>
        <v>2.0295000000000001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128</v>
      </c>
      <c r="AT103" s="186" t="s">
        <v>123</v>
      </c>
      <c r="AU103" s="186" t="s">
        <v>81</v>
      </c>
      <c r="AY103" s="19" t="s">
        <v>120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79</v>
      </c>
      <c r="BK103" s="187">
        <f>ROUND(I103*H103,2)</f>
        <v>0</v>
      </c>
      <c r="BL103" s="19" t="s">
        <v>128</v>
      </c>
      <c r="BM103" s="186" t="s">
        <v>1483</v>
      </c>
    </row>
    <row r="104" spans="1:65" s="2" customFormat="1" ht="10">
      <c r="A104" s="36"/>
      <c r="B104" s="37"/>
      <c r="C104" s="38"/>
      <c r="D104" s="245" t="s">
        <v>538</v>
      </c>
      <c r="E104" s="38"/>
      <c r="F104" s="246" t="s">
        <v>1484</v>
      </c>
      <c r="G104" s="38"/>
      <c r="H104" s="38"/>
      <c r="I104" s="247"/>
      <c r="J104" s="38"/>
      <c r="K104" s="38"/>
      <c r="L104" s="41"/>
      <c r="M104" s="248"/>
      <c r="N104" s="249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538</v>
      </c>
      <c r="AU104" s="19" t="s">
        <v>81</v>
      </c>
    </row>
    <row r="105" spans="1:65" s="15" customFormat="1" ht="10">
      <c r="B105" s="211"/>
      <c r="C105" s="212"/>
      <c r="D105" s="190" t="s">
        <v>130</v>
      </c>
      <c r="E105" s="213" t="s">
        <v>19</v>
      </c>
      <c r="F105" s="214" t="s">
        <v>1485</v>
      </c>
      <c r="G105" s="212"/>
      <c r="H105" s="213" t="s">
        <v>19</v>
      </c>
      <c r="I105" s="215"/>
      <c r="J105" s="212"/>
      <c r="K105" s="212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130</v>
      </c>
      <c r="AU105" s="220" t="s">
        <v>81</v>
      </c>
      <c r="AV105" s="15" t="s">
        <v>79</v>
      </c>
      <c r="AW105" s="15" t="s">
        <v>132</v>
      </c>
      <c r="AX105" s="15" t="s">
        <v>71</v>
      </c>
      <c r="AY105" s="220" t="s">
        <v>120</v>
      </c>
    </row>
    <row r="106" spans="1:65" s="15" customFormat="1" ht="10">
      <c r="B106" s="211"/>
      <c r="C106" s="212"/>
      <c r="D106" s="190" t="s">
        <v>130</v>
      </c>
      <c r="E106" s="213" t="s">
        <v>19</v>
      </c>
      <c r="F106" s="214" t="s">
        <v>1486</v>
      </c>
      <c r="G106" s="212"/>
      <c r="H106" s="213" t="s">
        <v>19</v>
      </c>
      <c r="I106" s="215"/>
      <c r="J106" s="212"/>
      <c r="K106" s="212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130</v>
      </c>
      <c r="AU106" s="220" t="s">
        <v>81</v>
      </c>
      <c r="AV106" s="15" t="s">
        <v>79</v>
      </c>
      <c r="AW106" s="15" t="s">
        <v>132</v>
      </c>
      <c r="AX106" s="15" t="s">
        <v>71</v>
      </c>
      <c r="AY106" s="220" t="s">
        <v>120</v>
      </c>
    </row>
    <row r="107" spans="1:65" s="13" customFormat="1" ht="10">
      <c r="B107" s="188"/>
      <c r="C107" s="189"/>
      <c r="D107" s="190" t="s">
        <v>130</v>
      </c>
      <c r="E107" s="191" t="s">
        <v>19</v>
      </c>
      <c r="F107" s="192" t="s">
        <v>479</v>
      </c>
      <c r="G107" s="189"/>
      <c r="H107" s="193">
        <v>55</v>
      </c>
      <c r="I107" s="194"/>
      <c r="J107" s="189"/>
      <c r="K107" s="189"/>
      <c r="L107" s="195"/>
      <c r="M107" s="196"/>
      <c r="N107" s="197"/>
      <c r="O107" s="197"/>
      <c r="P107" s="197"/>
      <c r="Q107" s="197"/>
      <c r="R107" s="197"/>
      <c r="S107" s="197"/>
      <c r="T107" s="198"/>
      <c r="AT107" s="199" t="s">
        <v>130</v>
      </c>
      <c r="AU107" s="199" t="s">
        <v>81</v>
      </c>
      <c r="AV107" s="13" t="s">
        <v>81</v>
      </c>
      <c r="AW107" s="13" t="s">
        <v>132</v>
      </c>
      <c r="AX107" s="13" t="s">
        <v>79</v>
      </c>
      <c r="AY107" s="199" t="s">
        <v>120</v>
      </c>
    </row>
    <row r="108" spans="1:65" s="2" customFormat="1" ht="16.5" customHeight="1">
      <c r="A108" s="36"/>
      <c r="B108" s="37"/>
      <c r="C108" s="175" t="s">
        <v>151</v>
      </c>
      <c r="D108" s="175" t="s">
        <v>123</v>
      </c>
      <c r="E108" s="176" t="s">
        <v>1487</v>
      </c>
      <c r="F108" s="177" t="s">
        <v>1488</v>
      </c>
      <c r="G108" s="178" t="s">
        <v>136</v>
      </c>
      <c r="H108" s="179">
        <v>196.00200000000001</v>
      </c>
      <c r="I108" s="180"/>
      <c r="J108" s="181">
        <f>ROUND(I108*H108,2)</f>
        <v>0</v>
      </c>
      <c r="K108" s="177" t="s">
        <v>536</v>
      </c>
      <c r="L108" s="41"/>
      <c r="M108" s="182" t="s">
        <v>19</v>
      </c>
      <c r="N108" s="183" t="s">
        <v>42</v>
      </c>
      <c r="O108" s="66"/>
      <c r="P108" s="184">
        <f>O108*H108</f>
        <v>0</v>
      </c>
      <c r="Q108" s="184">
        <v>0</v>
      </c>
      <c r="R108" s="184">
        <f>Q108*H108</f>
        <v>0</v>
      </c>
      <c r="S108" s="184">
        <v>0</v>
      </c>
      <c r="T108" s="185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128</v>
      </c>
      <c r="AT108" s="186" t="s">
        <v>123</v>
      </c>
      <c r="AU108" s="186" t="s">
        <v>81</v>
      </c>
      <c r="AY108" s="19" t="s">
        <v>120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9" t="s">
        <v>79</v>
      </c>
      <c r="BK108" s="187">
        <f>ROUND(I108*H108,2)</f>
        <v>0</v>
      </c>
      <c r="BL108" s="19" t="s">
        <v>128</v>
      </c>
      <c r="BM108" s="186" t="s">
        <v>1489</v>
      </c>
    </row>
    <row r="109" spans="1:65" s="2" customFormat="1" ht="10">
      <c r="A109" s="36"/>
      <c r="B109" s="37"/>
      <c r="C109" s="38"/>
      <c r="D109" s="245" t="s">
        <v>538</v>
      </c>
      <c r="E109" s="38"/>
      <c r="F109" s="246" t="s">
        <v>1490</v>
      </c>
      <c r="G109" s="38"/>
      <c r="H109" s="38"/>
      <c r="I109" s="247"/>
      <c r="J109" s="38"/>
      <c r="K109" s="38"/>
      <c r="L109" s="41"/>
      <c r="M109" s="248"/>
      <c r="N109" s="249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538</v>
      </c>
      <c r="AU109" s="19" t="s">
        <v>81</v>
      </c>
    </row>
    <row r="110" spans="1:65" s="15" customFormat="1" ht="10">
      <c r="B110" s="211"/>
      <c r="C110" s="212"/>
      <c r="D110" s="190" t="s">
        <v>130</v>
      </c>
      <c r="E110" s="213" t="s">
        <v>19</v>
      </c>
      <c r="F110" s="214" t="s">
        <v>1491</v>
      </c>
      <c r="G110" s="212"/>
      <c r="H110" s="213" t="s">
        <v>19</v>
      </c>
      <c r="I110" s="215"/>
      <c r="J110" s="212"/>
      <c r="K110" s="212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130</v>
      </c>
      <c r="AU110" s="220" t="s">
        <v>81</v>
      </c>
      <c r="AV110" s="15" t="s">
        <v>79</v>
      </c>
      <c r="AW110" s="15" t="s">
        <v>132</v>
      </c>
      <c r="AX110" s="15" t="s">
        <v>71</v>
      </c>
      <c r="AY110" s="220" t="s">
        <v>120</v>
      </c>
    </row>
    <row r="111" spans="1:65" s="13" customFormat="1" ht="10">
      <c r="B111" s="188"/>
      <c r="C111" s="189"/>
      <c r="D111" s="190" t="s">
        <v>130</v>
      </c>
      <c r="E111" s="191" t="s">
        <v>19</v>
      </c>
      <c r="F111" s="192" t="s">
        <v>1492</v>
      </c>
      <c r="G111" s="189"/>
      <c r="H111" s="193">
        <v>36</v>
      </c>
      <c r="I111" s="194"/>
      <c r="J111" s="189"/>
      <c r="K111" s="189"/>
      <c r="L111" s="195"/>
      <c r="M111" s="196"/>
      <c r="N111" s="197"/>
      <c r="O111" s="197"/>
      <c r="P111" s="197"/>
      <c r="Q111" s="197"/>
      <c r="R111" s="197"/>
      <c r="S111" s="197"/>
      <c r="T111" s="198"/>
      <c r="AT111" s="199" t="s">
        <v>130</v>
      </c>
      <c r="AU111" s="199" t="s">
        <v>81</v>
      </c>
      <c r="AV111" s="13" t="s">
        <v>81</v>
      </c>
      <c r="AW111" s="13" t="s">
        <v>132</v>
      </c>
      <c r="AX111" s="13" t="s">
        <v>71</v>
      </c>
      <c r="AY111" s="199" t="s">
        <v>120</v>
      </c>
    </row>
    <row r="112" spans="1:65" s="13" customFormat="1" ht="10">
      <c r="B112" s="188"/>
      <c r="C112" s="189"/>
      <c r="D112" s="190" t="s">
        <v>130</v>
      </c>
      <c r="E112" s="191" t="s">
        <v>19</v>
      </c>
      <c r="F112" s="192" t="s">
        <v>1493</v>
      </c>
      <c r="G112" s="189"/>
      <c r="H112" s="193">
        <v>42.281999999999996</v>
      </c>
      <c r="I112" s="194"/>
      <c r="J112" s="189"/>
      <c r="K112" s="189"/>
      <c r="L112" s="195"/>
      <c r="M112" s="196"/>
      <c r="N112" s="197"/>
      <c r="O112" s="197"/>
      <c r="P112" s="197"/>
      <c r="Q112" s="197"/>
      <c r="R112" s="197"/>
      <c r="S112" s="197"/>
      <c r="T112" s="198"/>
      <c r="AT112" s="199" t="s">
        <v>130</v>
      </c>
      <c r="AU112" s="199" t="s">
        <v>81</v>
      </c>
      <c r="AV112" s="13" t="s">
        <v>81</v>
      </c>
      <c r="AW112" s="13" t="s">
        <v>132</v>
      </c>
      <c r="AX112" s="13" t="s">
        <v>71</v>
      </c>
      <c r="AY112" s="199" t="s">
        <v>120</v>
      </c>
    </row>
    <row r="113" spans="1:65" s="15" customFormat="1" ht="10">
      <c r="B113" s="211"/>
      <c r="C113" s="212"/>
      <c r="D113" s="190" t="s">
        <v>130</v>
      </c>
      <c r="E113" s="213" t="s">
        <v>19</v>
      </c>
      <c r="F113" s="214" t="s">
        <v>1494</v>
      </c>
      <c r="G113" s="212"/>
      <c r="H113" s="213" t="s">
        <v>19</v>
      </c>
      <c r="I113" s="215"/>
      <c r="J113" s="212"/>
      <c r="K113" s="212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130</v>
      </c>
      <c r="AU113" s="220" t="s">
        <v>81</v>
      </c>
      <c r="AV113" s="15" t="s">
        <v>79</v>
      </c>
      <c r="AW113" s="15" t="s">
        <v>132</v>
      </c>
      <c r="AX113" s="15" t="s">
        <v>71</v>
      </c>
      <c r="AY113" s="220" t="s">
        <v>120</v>
      </c>
    </row>
    <row r="114" spans="1:65" s="13" customFormat="1" ht="10">
      <c r="B114" s="188"/>
      <c r="C114" s="189"/>
      <c r="D114" s="190" t="s">
        <v>130</v>
      </c>
      <c r="E114" s="191" t="s">
        <v>19</v>
      </c>
      <c r="F114" s="192" t="s">
        <v>1495</v>
      </c>
      <c r="G114" s="189"/>
      <c r="H114" s="193">
        <v>117.72</v>
      </c>
      <c r="I114" s="194"/>
      <c r="J114" s="189"/>
      <c r="K114" s="189"/>
      <c r="L114" s="195"/>
      <c r="M114" s="196"/>
      <c r="N114" s="197"/>
      <c r="O114" s="197"/>
      <c r="P114" s="197"/>
      <c r="Q114" s="197"/>
      <c r="R114" s="197"/>
      <c r="S114" s="197"/>
      <c r="T114" s="198"/>
      <c r="AT114" s="199" t="s">
        <v>130</v>
      </c>
      <c r="AU114" s="199" t="s">
        <v>81</v>
      </c>
      <c r="AV114" s="13" t="s">
        <v>81</v>
      </c>
      <c r="AW114" s="13" t="s">
        <v>132</v>
      </c>
      <c r="AX114" s="13" t="s">
        <v>71</v>
      </c>
      <c r="AY114" s="199" t="s">
        <v>120</v>
      </c>
    </row>
    <row r="115" spans="1:65" s="14" customFormat="1" ht="10">
      <c r="B115" s="200"/>
      <c r="C115" s="201"/>
      <c r="D115" s="190" t="s">
        <v>130</v>
      </c>
      <c r="E115" s="202" t="s">
        <v>19</v>
      </c>
      <c r="F115" s="203" t="s">
        <v>133</v>
      </c>
      <c r="G115" s="201"/>
      <c r="H115" s="204">
        <v>196.00200000000001</v>
      </c>
      <c r="I115" s="205"/>
      <c r="J115" s="201"/>
      <c r="K115" s="201"/>
      <c r="L115" s="206"/>
      <c r="M115" s="207"/>
      <c r="N115" s="208"/>
      <c r="O115" s="208"/>
      <c r="P115" s="208"/>
      <c r="Q115" s="208"/>
      <c r="R115" s="208"/>
      <c r="S115" s="208"/>
      <c r="T115" s="209"/>
      <c r="AT115" s="210" t="s">
        <v>130</v>
      </c>
      <c r="AU115" s="210" t="s">
        <v>81</v>
      </c>
      <c r="AV115" s="14" t="s">
        <v>128</v>
      </c>
      <c r="AW115" s="14" t="s">
        <v>132</v>
      </c>
      <c r="AX115" s="14" t="s">
        <v>79</v>
      </c>
      <c r="AY115" s="210" t="s">
        <v>120</v>
      </c>
    </row>
    <row r="116" spans="1:65" s="2" customFormat="1" ht="24.15" customHeight="1">
      <c r="A116" s="36"/>
      <c r="B116" s="37"/>
      <c r="C116" s="175" t="s">
        <v>128</v>
      </c>
      <c r="D116" s="175" t="s">
        <v>123</v>
      </c>
      <c r="E116" s="176" t="s">
        <v>1496</v>
      </c>
      <c r="F116" s="177" t="s">
        <v>1497</v>
      </c>
      <c r="G116" s="178" t="s">
        <v>136</v>
      </c>
      <c r="H116" s="179">
        <v>3.5840000000000001</v>
      </c>
      <c r="I116" s="180"/>
      <c r="J116" s="181">
        <f>ROUND(I116*H116,2)</f>
        <v>0</v>
      </c>
      <c r="K116" s="177" t="s">
        <v>536</v>
      </c>
      <c r="L116" s="41"/>
      <c r="M116" s="182" t="s">
        <v>19</v>
      </c>
      <c r="N116" s="183" t="s">
        <v>42</v>
      </c>
      <c r="O116" s="66"/>
      <c r="P116" s="184">
        <f>O116*H116</f>
        <v>0</v>
      </c>
      <c r="Q116" s="184">
        <v>0</v>
      </c>
      <c r="R116" s="184">
        <f>Q116*H116</f>
        <v>0</v>
      </c>
      <c r="S116" s="184">
        <v>0</v>
      </c>
      <c r="T116" s="18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128</v>
      </c>
      <c r="AT116" s="186" t="s">
        <v>123</v>
      </c>
      <c r="AU116" s="186" t="s">
        <v>81</v>
      </c>
      <c r="AY116" s="19" t="s">
        <v>120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9" t="s">
        <v>79</v>
      </c>
      <c r="BK116" s="187">
        <f>ROUND(I116*H116,2)</f>
        <v>0</v>
      </c>
      <c r="BL116" s="19" t="s">
        <v>128</v>
      </c>
      <c r="BM116" s="186" t="s">
        <v>1498</v>
      </c>
    </row>
    <row r="117" spans="1:65" s="2" customFormat="1" ht="10">
      <c r="A117" s="36"/>
      <c r="B117" s="37"/>
      <c r="C117" s="38"/>
      <c r="D117" s="245" t="s">
        <v>538</v>
      </c>
      <c r="E117" s="38"/>
      <c r="F117" s="246" t="s">
        <v>1499</v>
      </c>
      <c r="G117" s="38"/>
      <c r="H117" s="38"/>
      <c r="I117" s="247"/>
      <c r="J117" s="38"/>
      <c r="K117" s="38"/>
      <c r="L117" s="41"/>
      <c r="M117" s="248"/>
      <c r="N117" s="249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538</v>
      </c>
      <c r="AU117" s="19" t="s">
        <v>81</v>
      </c>
    </row>
    <row r="118" spans="1:65" s="15" customFormat="1" ht="10">
      <c r="B118" s="211"/>
      <c r="C118" s="212"/>
      <c r="D118" s="190" t="s">
        <v>130</v>
      </c>
      <c r="E118" s="213" t="s">
        <v>19</v>
      </c>
      <c r="F118" s="214" t="s">
        <v>1500</v>
      </c>
      <c r="G118" s="212"/>
      <c r="H118" s="213" t="s">
        <v>19</v>
      </c>
      <c r="I118" s="215"/>
      <c r="J118" s="212"/>
      <c r="K118" s="212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130</v>
      </c>
      <c r="AU118" s="220" t="s">
        <v>81</v>
      </c>
      <c r="AV118" s="15" t="s">
        <v>79</v>
      </c>
      <c r="AW118" s="15" t="s">
        <v>132</v>
      </c>
      <c r="AX118" s="15" t="s">
        <v>71</v>
      </c>
      <c r="AY118" s="220" t="s">
        <v>120</v>
      </c>
    </row>
    <row r="119" spans="1:65" s="13" customFormat="1" ht="10">
      <c r="B119" s="188"/>
      <c r="C119" s="189"/>
      <c r="D119" s="190" t="s">
        <v>130</v>
      </c>
      <c r="E119" s="191" t="s">
        <v>19</v>
      </c>
      <c r="F119" s="192" t="s">
        <v>1501</v>
      </c>
      <c r="G119" s="189"/>
      <c r="H119" s="193">
        <v>3.5840000000000001</v>
      </c>
      <c r="I119" s="194"/>
      <c r="J119" s="189"/>
      <c r="K119" s="189"/>
      <c r="L119" s="195"/>
      <c r="M119" s="196"/>
      <c r="N119" s="197"/>
      <c r="O119" s="197"/>
      <c r="P119" s="197"/>
      <c r="Q119" s="197"/>
      <c r="R119" s="197"/>
      <c r="S119" s="197"/>
      <c r="T119" s="198"/>
      <c r="AT119" s="199" t="s">
        <v>130</v>
      </c>
      <c r="AU119" s="199" t="s">
        <v>81</v>
      </c>
      <c r="AV119" s="13" t="s">
        <v>81</v>
      </c>
      <c r="AW119" s="13" t="s">
        <v>132</v>
      </c>
      <c r="AX119" s="13" t="s">
        <v>79</v>
      </c>
      <c r="AY119" s="199" t="s">
        <v>120</v>
      </c>
    </row>
    <row r="120" spans="1:65" s="2" customFormat="1" ht="24.15" customHeight="1">
      <c r="A120" s="36"/>
      <c r="B120" s="37"/>
      <c r="C120" s="175" t="s">
        <v>121</v>
      </c>
      <c r="D120" s="175" t="s">
        <v>123</v>
      </c>
      <c r="E120" s="176" t="s">
        <v>1502</v>
      </c>
      <c r="F120" s="177" t="s">
        <v>1503</v>
      </c>
      <c r="G120" s="178" t="s">
        <v>136</v>
      </c>
      <c r="H120" s="179">
        <v>61.92</v>
      </c>
      <c r="I120" s="180"/>
      <c r="J120" s="181">
        <f>ROUND(I120*H120,2)</f>
        <v>0</v>
      </c>
      <c r="K120" s="177" t="s">
        <v>536</v>
      </c>
      <c r="L120" s="41"/>
      <c r="M120" s="182" t="s">
        <v>19</v>
      </c>
      <c r="N120" s="183" t="s">
        <v>42</v>
      </c>
      <c r="O120" s="66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128</v>
      </c>
      <c r="AT120" s="186" t="s">
        <v>123</v>
      </c>
      <c r="AU120" s="186" t="s">
        <v>81</v>
      </c>
      <c r="AY120" s="19" t="s">
        <v>120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9" t="s">
        <v>79</v>
      </c>
      <c r="BK120" s="187">
        <f>ROUND(I120*H120,2)</f>
        <v>0</v>
      </c>
      <c r="BL120" s="19" t="s">
        <v>128</v>
      </c>
      <c r="BM120" s="186" t="s">
        <v>1504</v>
      </c>
    </row>
    <row r="121" spans="1:65" s="2" customFormat="1" ht="10">
      <c r="A121" s="36"/>
      <c r="B121" s="37"/>
      <c r="C121" s="38"/>
      <c r="D121" s="245" t="s">
        <v>538</v>
      </c>
      <c r="E121" s="38"/>
      <c r="F121" s="246" t="s">
        <v>1505</v>
      </c>
      <c r="G121" s="38"/>
      <c r="H121" s="38"/>
      <c r="I121" s="247"/>
      <c r="J121" s="38"/>
      <c r="K121" s="38"/>
      <c r="L121" s="41"/>
      <c r="M121" s="248"/>
      <c r="N121" s="249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538</v>
      </c>
      <c r="AU121" s="19" t="s">
        <v>81</v>
      </c>
    </row>
    <row r="122" spans="1:65" s="15" customFormat="1" ht="10">
      <c r="B122" s="211"/>
      <c r="C122" s="212"/>
      <c r="D122" s="190" t="s">
        <v>130</v>
      </c>
      <c r="E122" s="213" t="s">
        <v>19</v>
      </c>
      <c r="F122" s="214" t="s">
        <v>1506</v>
      </c>
      <c r="G122" s="212"/>
      <c r="H122" s="213" t="s">
        <v>19</v>
      </c>
      <c r="I122" s="215"/>
      <c r="J122" s="212"/>
      <c r="K122" s="212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130</v>
      </c>
      <c r="AU122" s="220" t="s">
        <v>81</v>
      </c>
      <c r="AV122" s="15" t="s">
        <v>79</v>
      </c>
      <c r="AW122" s="15" t="s">
        <v>132</v>
      </c>
      <c r="AX122" s="15" t="s">
        <v>71</v>
      </c>
      <c r="AY122" s="220" t="s">
        <v>120</v>
      </c>
    </row>
    <row r="123" spans="1:65" s="13" customFormat="1" ht="10">
      <c r="B123" s="188"/>
      <c r="C123" s="189"/>
      <c r="D123" s="190" t="s">
        <v>130</v>
      </c>
      <c r="E123" s="191" t="s">
        <v>19</v>
      </c>
      <c r="F123" s="192" t="s">
        <v>1507</v>
      </c>
      <c r="G123" s="189"/>
      <c r="H123" s="193">
        <v>61.92</v>
      </c>
      <c r="I123" s="194"/>
      <c r="J123" s="189"/>
      <c r="K123" s="189"/>
      <c r="L123" s="195"/>
      <c r="M123" s="196"/>
      <c r="N123" s="197"/>
      <c r="O123" s="197"/>
      <c r="P123" s="197"/>
      <c r="Q123" s="197"/>
      <c r="R123" s="197"/>
      <c r="S123" s="197"/>
      <c r="T123" s="198"/>
      <c r="AT123" s="199" t="s">
        <v>130</v>
      </c>
      <c r="AU123" s="199" t="s">
        <v>81</v>
      </c>
      <c r="AV123" s="13" t="s">
        <v>81</v>
      </c>
      <c r="AW123" s="13" t="s">
        <v>132</v>
      </c>
      <c r="AX123" s="13" t="s">
        <v>79</v>
      </c>
      <c r="AY123" s="199" t="s">
        <v>120</v>
      </c>
    </row>
    <row r="124" spans="1:65" s="2" customFormat="1" ht="16.5" customHeight="1">
      <c r="A124" s="36"/>
      <c r="B124" s="37"/>
      <c r="C124" s="175" t="s">
        <v>195</v>
      </c>
      <c r="D124" s="175" t="s">
        <v>123</v>
      </c>
      <c r="E124" s="176" t="s">
        <v>1508</v>
      </c>
      <c r="F124" s="177" t="s">
        <v>1509</v>
      </c>
      <c r="G124" s="178" t="s">
        <v>204</v>
      </c>
      <c r="H124" s="179">
        <v>91.111000000000004</v>
      </c>
      <c r="I124" s="180"/>
      <c r="J124" s="181">
        <f>ROUND(I124*H124,2)</f>
        <v>0</v>
      </c>
      <c r="K124" s="177" t="s">
        <v>536</v>
      </c>
      <c r="L124" s="41"/>
      <c r="M124" s="182" t="s">
        <v>19</v>
      </c>
      <c r="N124" s="183" t="s">
        <v>42</v>
      </c>
      <c r="O124" s="66"/>
      <c r="P124" s="184">
        <f>O124*H124</f>
        <v>0</v>
      </c>
      <c r="Q124" s="184">
        <v>2.0000000000000001E-4</v>
      </c>
      <c r="R124" s="184">
        <f>Q124*H124</f>
        <v>1.8222200000000001E-2</v>
      </c>
      <c r="S124" s="184">
        <v>0</v>
      </c>
      <c r="T124" s="18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128</v>
      </c>
      <c r="AT124" s="186" t="s">
        <v>123</v>
      </c>
      <c r="AU124" s="186" t="s">
        <v>81</v>
      </c>
      <c r="AY124" s="19" t="s">
        <v>120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9" t="s">
        <v>79</v>
      </c>
      <c r="BK124" s="187">
        <f>ROUND(I124*H124,2)</f>
        <v>0</v>
      </c>
      <c r="BL124" s="19" t="s">
        <v>128</v>
      </c>
      <c r="BM124" s="186" t="s">
        <v>1510</v>
      </c>
    </row>
    <row r="125" spans="1:65" s="2" customFormat="1" ht="10">
      <c r="A125" s="36"/>
      <c r="B125" s="37"/>
      <c r="C125" s="38"/>
      <c r="D125" s="245" t="s">
        <v>538</v>
      </c>
      <c r="E125" s="38"/>
      <c r="F125" s="246" t="s">
        <v>1511</v>
      </c>
      <c r="G125" s="38"/>
      <c r="H125" s="38"/>
      <c r="I125" s="247"/>
      <c r="J125" s="38"/>
      <c r="K125" s="38"/>
      <c r="L125" s="41"/>
      <c r="M125" s="248"/>
      <c r="N125" s="249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538</v>
      </c>
      <c r="AU125" s="19" t="s">
        <v>81</v>
      </c>
    </row>
    <row r="126" spans="1:65" s="15" customFormat="1" ht="10">
      <c r="B126" s="211"/>
      <c r="C126" s="212"/>
      <c r="D126" s="190" t="s">
        <v>130</v>
      </c>
      <c r="E126" s="213" t="s">
        <v>19</v>
      </c>
      <c r="F126" s="214" t="s">
        <v>1512</v>
      </c>
      <c r="G126" s="212"/>
      <c r="H126" s="213" t="s">
        <v>19</v>
      </c>
      <c r="I126" s="215"/>
      <c r="J126" s="212"/>
      <c r="K126" s="212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130</v>
      </c>
      <c r="AU126" s="220" t="s">
        <v>81</v>
      </c>
      <c r="AV126" s="15" t="s">
        <v>79</v>
      </c>
      <c r="AW126" s="15" t="s">
        <v>132</v>
      </c>
      <c r="AX126" s="15" t="s">
        <v>71</v>
      </c>
      <c r="AY126" s="220" t="s">
        <v>120</v>
      </c>
    </row>
    <row r="127" spans="1:65" s="13" customFormat="1" ht="10">
      <c r="B127" s="188"/>
      <c r="C127" s="189"/>
      <c r="D127" s="190" t="s">
        <v>130</v>
      </c>
      <c r="E127" s="191" t="s">
        <v>19</v>
      </c>
      <c r="F127" s="192" t="s">
        <v>1513</v>
      </c>
      <c r="G127" s="189"/>
      <c r="H127" s="193">
        <v>91.1111111111111</v>
      </c>
      <c r="I127" s="194"/>
      <c r="J127" s="189"/>
      <c r="K127" s="189"/>
      <c r="L127" s="195"/>
      <c r="M127" s="196"/>
      <c r="N127" s="197"/>
      <c r="O127" s="197"/>
      <c r="P127" s="197"/>
      <c r="Q127" s="197"/>
      <c r="R127" s="197"/>
      <c r="S127" s="197"/>
      <c r="T127" s="198"/>
      <c r="AT127" s="199" t="s">
        <v>130</v>
      </c>
      <c r="AU127" s="199" t="s">
        <v>81</v>
      </c>
      <c r="AV127" s="13" t="s">
        <v>81</v>
      </c>
      <c r="AW127" s="13" t="s">
        <v>132</v>
      </c>
      <c r="AX127" s="13" t="s">
        <v>79</v>
      </c>
      <c r="AY127" s="199" t="s">
        <v>120</v>
      </c>
    </row>
    <row r="128" spans="1:65" s="2" customFormat="1" ht="24.15" customHeight="1">
      <c r="A128" s="36"/>
      <c r="B128" s="37"/>
      <c r="C128" s="175" t="s">
        <v>201</v>
      </c>
      <c r="D128" s="175" t="s">
        <v>123</v>
      </c>
      <c r="E128" s="176" t="s">
        <v>1514</v>
      </c>
      <c r="F128" s="177" t="s">
        <v>1515</v>
      </c>
      <c r="G128" s="178" t="s">
        <v>404</v>
      </c>
      <c r="H128" s="179">
        <v>82</v>
      </c>
      <c r="I128" s="180"/>
      <c r="J128" s="181">
        <f>ROUND(I128*H128,2)</f>
        <v>0</v>
      </c>
      <c r="K128" s="177" t="s">
        <v>536</v>
      </c>
      <c r="L128" s="41"/>
      <c r="M128" s="182" t="s">
        <v>19</v>
      </c>
      <c r="N128" s="183" t="s">
        <v>42</v>
      </c>
      <c r="O128" s="66"/>
      <c r="P128" s="184">
        <f>O128*H128</f>
        <v>0</v>
      </c>
      <c r="Q128" s="184">
        <v>1.4999999999999999E-4</v>
      </c>
      <c r="R128" s="184">
        <f>Q128*H128</f>
        <v>1.2299999999999998E-2</v>
      </c>
      <c r="S128" s="184">
        <v>0</v>
      </c>
      <c r="T128" s="18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128</v>
      </c>
      <c r="AT128" s="186" t="s">
        <v>123</v>
      </c>
      <c r="AU128" s="186" t="s">
        <v>81</v>
      </c>
      <c r="AY128" s="19" t="s">
        <v>120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9" t="s">
        <v>79</v>
      </c>
      <c r="BK128" s="187">
        <f>ROUND(I128*H128,2)</f>
        <v>0</v>
      </c>
      <c r="BL128" s="19" t="s">
        <v>128</v>
      </c>
      <c r="BM128" s="186" t="s">
        <v>1516</v>
      </c>
    </row>
    <row r="129" spans="1:65" s="2" customFormat="1" ht="10">
      <c r="A129" s="36"/>
      <c r="B129" s="37"/>
      <c r="C129" s="38"/>
      <c r="D129" s="245" t="s">
        <v>538</v>
      </c>
      <c r="E129" s="38"/>
      <c r="F129" s="246" t="s">
        <v>1517</v>
      </c>
      <c r="G129" s="38"/>
      <c r="H129" s="38"/>
      <c r="I129" s="247"/>
      <c r="J129" s="38"/>
      <c r="K129" s="38"/>
      <c r="L129" s="41"/>
      <c r="M129" s="248"/>
      <c r="N129" s="249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538</v>
      </c>
      <c r="AU129" s="19" t="s">
        <v>81</v>
      </c>
    </row>
    <row r="130" spans="1:65" s="15" customFormat="1" ht="10">
      <c r="B130" s="211"/>
      <c r="C130" s="212"/>
      <c r="D130" s="190" t="s">
        <v>130</v>
      </c>
      <c r="E130" s="213" t="s">
        <v>19</v>
      </c>
      <c r="F130" s="214" t="s">
        <v>1512</v>
      </c>
      <c r="G130" s="212"/>
      <c r="H130" s="213" t="s">
        <v>19</v>
      </c>
      <c r="I130" s="215"/>
      <c r="J130" s="212"/>
      <c r="K130" s="212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130</v>
      </c>
      <c r="AU130" s="220" t="s">
        <v>81</v>
      </c>
      <c r="AV130" s="15" t="s">
        <v>79</v>
      </c>
      <c r="AW130" s="15" t="s">
        <v>132</v>
      </c>
      <c r="AX130" s="15" t="s">
        <v>71</v>
      </c>
      <c r="AY130" s="220" t="s">
        <v>120</v>
      </c>
    </row>
    <row r="131" spans="1:65" s="13" customFormat="1" ht="10">
      <c r="B131" s="188"/>
      <c r="C131" s="189"/>
      <c r="D131" s="190" t="s">
        <v>130</v>
      </c>
      <c r="E131" s="191" t="s">
        <v>19</v>
      </c>
      <c r="F131" s="192" t="s">
        <v>1518</v>
      </c>
      <c r="G131" s="189"/>
      <c r="H131" s="193">
        <v>82</v>
      </c>
      <c r="I131" s="194"/>
      <c r="J131" s="189"/>
      <c r="K131" s="189"/>
      <c r="L131" s="195"/>
      <c r="M131" s="196"/>
      <c r="N131" s="197"/>
      <c r="O131" s="197"/>
      <c r="P131" s="197"/>
      <c r="Q131" s="197"/>
      <c r="R131" s="197"/>
      <c r="S131" s="197"/>
      <c r="T131" s="198"/>
      <c r="AT131" s="199" t="s">
        <v>130</v>
      </c>
      <c r="AU131" s="199" t="s">
        <v>81</v>
      </c>
      <c r="AV131" s="13" t="s">
        <v>81</v>
      </c>
      <c r="AW131" s="13" t="s">
        <v>132</v>
      </c>
      <c r="AX131" s="13" t="s">
        <v>71</v>
      </c>
      <c r="AY131" s="199" t="s">
        <v>120</v>
      </c>
    </row>
    <row r="132" spans="1:65" s="14" customFormat="1" ht="10">
      <c r="B132" s="200"/>
      <c r="C132" s="201"/>
      <c r="D132" s="190" t="s">
        <v>130</v>
      </c>
      <c r="E132" s="202" t="s">
        <v>19</v>
      </c>
      <c r="F132" s="203" t="s">
        <v>133</v>
      </c>
      <c r="G132" s="201"/>
      <c r="H132" s="204">
        <v>82</v>
      </c>
      <c r="I132" s="205"/>
      <c r="J132" s="201"/>
      <c r="K132" s="201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130</v>
      </c>
      <c r="AU132" s="210" t="s">
        <v>81</v>
      </c>
      <c r="AV132" s="14" t="s">
        <v>128</v>
      </c>
      <c r="AW132" s="14" t="s">
        <v>132</v>
      </c>
      <c r="AX132" s="14" t="s">
        <v>79</v>
      </c>
      <c r="AY132" s="210" t="s">
        <v>120</v>
      </c>
    </row>
    <row r="133" spans="1:65" s="2" customFormat="1" ht="24.15" customHeight="1">
      <c r="A133" s="36"/>
      <c r="B133" s="37"/>
      <c r="C133" s="175" t="s">
        <v>191</v>
      </c>
      <c r="D133" s="175" t="s">
        <v>123</v>
      </c>
      <c r="E133" s="176" t="s">
        <v>1519</v>
      </c>
      <c r="F133" s="177" t="s">
        <v>1520</v>
      </c>
      <c r="G133" s="178" t="s">
        <v>404</v>
      </c>
      <c r="H133" s="179">
        <v>82</v>
      </c>
      <c r="I133" s="180"/>
      <c r="J133" s="181">
        <f>ROUND(I133*H133,2)</f>
        <v>0</v>
      </c>
      <c r="K133" s="177" t="s">
        <v>536</v>
      </c>
      <c r="L133" s="41"/>
      <c r="M133" s="182" t="s">
        <v>19</v>
      </c>
      <c r="N133" s="183" t="s">
        <v>42</v>
      </c>
      <c r="O133" s="66"/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6" t="s">
        <v>128</v>
      </c>
      <c r="AT133" s="186" t="s">
        <v>123</v>
      </c>
      <c r="AU133" s="186" t="s">
        <v>81</v>
      </c>
      <c r="AY133" s="19" t="s">
        <v>120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9" t="s">
        <v>79</v>
      </c>
      <c r="BK133" s="187">
        <f>ROUND(I133*H133,2)</f>
        <v>0</v>
      </c>
      <c r="BL133" s="19" t="s">
        <v>128</v>
      </c>
      <c r="BM133" s="186" t="s">
        <v>1521</v>
      </c>
    </row>
    <row r="134" spans="1:65" s="2" customFormat="1" ht="10">
      <c r="A134" s="36"/>
      <c r="B134" s="37"/>
      <c r="C134" s="38"/>
      <c r="D134" s="245" t="s">
        <v>538</v>
      </c>
      <c r="E134" s="38"/>
      <c r="F134" s="246" t="s">
        <v>1522</v>
      </c>
      <c r="G134" s="38"/>
      <c r="H134" s="38"/>
      <c r="I134" s="247"/>
      <c r="J134" s="38"/>
      <c r="K134" s="38"/>
      <c r="L134" s="41"/>
      <c r="M134" s="248"/>
      <c r="N134" s="249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538</v>
      </c>
      <c r="AU134" s="19" t="s">
        <v>81</v>
      </c>
    </row>
    <row r="135" spans="1:65" s="15" customFormat="1" ht="10">
      <c r="B135" s="211"/>
      <c r="C135" s="212"/>
      <c r="D135" s="190" t="s">
        <v>130</v>
      </c>
      <c r="E135" s="213" t="s">
        <v>19</v>
      </c>
      <c r="F135" s="214" t="s">
        <v>1523</v>
      </c>
      <c r="G135" s="212"/>
      <c r="H135" s="213" t="s">
        <v>19</v>
      </c>
      <c r="I135" s="215"/>
      <c r="J135" s="212"/>
      <c r="K135" s="212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130</v>
      </c>
      <c r="AU135" s="220" t="s">
        <v>81</v>
      </c>
      <c r="AV135" s="15" t="s">
        <v>79</v>
      </c>
      <c r="AW135" s="15" t="s">
        <v>132</v>
      </c>
      <c r="AX135" s="15" t="s">
        <v>71</v>
      </c>
      <c r="AY135" s="220" t="s">
        <v>120</v>
      </c>
    </row>
    <row r="136" spans="1:65" s="13" customFormat="1" ht="10">
      <c r="B136" s="188"/>
      <c r="C136" s="189"/>
      <c r="D136" s="190" t="s">
        <v>130</v>
      </c>
      <c r="E136" s="191" t="s">
        <v>19</v>
      </c>
      <c r="F136" s="192" t="s">
        <v>1524</v>
      </c>
      <c r="G136" s="189"/>
      <c r="H136" s="193">
        <v>82</v>
      </c>
      <c r="I136" s="194"/>
      <c r="J136" s="189"/>
      <c r="K136" s="189"/>
      <c r="L136" s="195"/>
      <c r="M136" s="196"/>
      <c r="N136" s="197"/>
      <c r="O136" s="197"/>
      <c r="P136" s="197"/>
      <c r="Q136" s="197"/>
      <c r="R136" s="197"/>
      <c r="S136" s="197"/>
      <c r="T136" s="198"/>
      <c r="AT136" s="199" t="s">
        <v>130</v>
      </c>
      <c r="AU136" s="199" t="s">
        <v>81</v>
      </c>
      <c r="AV136" s="13" t="s">
        <v>81</v>
      </c>
      <c r="AW136" s="13" t="s">
        <v>132</v>
      </c>
      <c r="AX136" s="13" t="s">
        <v>79</v>
      </c>
      <c r="AY136" s="199" t="s">
        <v>120</v>
      </c>
    </row>
    <row r="137" spans="1:65" s="2" customFormat="1" ht="16.5" customHeight="1">
      <c r="A137" s="36"/>
      <c r="B137" s="37"/>
      <c r="C137" s="232" t="s">
        <v>213</v>
      </c>
      <c r="D137" s="232" t="s">
        <v>186</v>
      </c>
      <c r="E137" s="233" t="s">
        <v>1525</v>
      </c>
      <c r="F137" s="234" t="s">
        <v>1526</v>
      </c>
      <c r="G137" s="235" t="s">
        <v>189</v>
      </c>
      <c r="H137" s="236">
        <v>6.3959999999999999</v>
      </c>
      <c r="I137" s="237"/>
      <c r="J137" s="238">
        <f>ROUND(I137*H137,2)</f>
        <v>0</v>
      </c>
      <c r="K137" s="234" t="s">
        <v>19</v>
      </c>
      <c r="L137" s="239"/>
      <c r="M137" s="240" t="s">
        <v>19</v>
      </c>
      <c r="N137" s="241" t="s">
        <v>42</v>
      </c>
      <c r="O137" s="66"/>
      <c r="P137" s="184">
        <f>O137*H137</f>
        <v>0</v>
      </c>
      <c r="Q137" s="184">
        <v>1</v>
      </c>
      <c r="R137" s="184">
        <f>Q137*H137</f>
        <v>6.3959999999999999</v>
      </c>
      <c r="S137" s="184">
        <v>0</v>
      </c>
      <c r="T137" s="18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6" t="s">
        <v>191</v>
      </c>
      <c r="AT137" s="186" t="s">
        <v>186</v>
      </c>
      <c r="AU137" s="186" t="s">
        <v>81</v>
      </c>
      <c r="AY137" s="19" t="s">
        <v>120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9" t="s">
        <v>79</v>
      </c>
      <c r="BK137" s="187">
        <f>ROUND(I137*H137,2)</f>
        <v>0</v>
      </c>
      <c r="BL137" s="19" t="s">
        <v>128</v>
      </c>
      <c r="BM137" s="186" t="s">
        <v>1527</v>
      </c>
    </row>
    <row r="138" spans="1:65" s="15" customFormat="1" ht="10">
      <c r="B138" s="211"/>
      <c r="C138" s="212"/>
      <c r="D138" s="190" t="s">
        <v>130</v>
      </c>
      <c r="E138" s="213" t="s">
        <v>19</v>
      </c>
      <c r="F138" s="214" t="s">
        <v>1528</v>
      </c>
      <c r="G138" s="212"/>
      <c r="H138" s="213" t="s">
        <v>19</v>
      </c>
      <c r="I138" s="215"/>
      <c r="J138" s="212"/>
      <c r="K138" s="212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130</v>
      </c>
      <c r="AU138" s="220" t="s">
        <v>81</v>
      </c>
      <c r="AV138" s="15" t="s">
        <v>79</v>
      </c>
      <c r="AW138" s="15" t="s">
        <v>132</v>
      </c>
      <c r="AX138" s="15" t="s">
        <v>71</v>
      </c>
      <c r="AY138" s="220" t="s">
        <v>120</v>
      </c>
    </row>
    <row r="139" spans="1:65" s="13" customFormat="1" ht="10">
      <c r="B139" s="188"/>
      <c r="C139" s="189"/>
      <c r="D139" s="190" t="s">
        <v>130</v>
      </c>
      <c r="E139" s="191" t="s">
        <v>19</v>
      </c>
      <c r="F139" s="192" t="s">
        <v>1529</v>
      </c>
      <c r="G139" s="189"/>
      <c r="H139" s="193">
        <v>6.3959999999999999</v>
      </c>
      <c r="I139" s="194"/>
      <c r="J139" s="189"/>
      <c r="K139" s="189"/>
      <c r="L139" s="195"/>
      <c r="M139" s="196"/>
      <c r="N139" s="197"/>
      <c r="O139" s="197"/>
      <c r="P139" s="197"/>
      <c r="Q139" s="197"/>
      <c r="R139" s="197"/>
      <c r="S139" s="197"/>
      <c r="T139" s="198"/>
      <c r="AT139" s="199" t="s">
        <v>130</v>
      </c>
      <c r="AU139" s="199" t="s">
        <v>81</v>
      </c>
      <c r="AV139" s="13" t="s">
        <v>81</v>
      </c>
      <c r="AW139" s="13" t="s">
        <v>132</v>
      </c>
      <c r="AX139" s="13" t="s">
        <v>71</v>
      </c>
      <c r="AY139" s="199" t="s">
        <v>120</v>
      </c>
    </row>
    <row r="140" spans="1:65" s="14" customFormat="1" ht="10">
      <c r="B140" s="200"/>
      <c r="C140" s="201"/>
      <c r="D140" s="190" t="s">
        <v>130</v>
      </c>
      <c r="E140" s="202" t="s">
        <v>19</v>
      </c>
      <c r="F140" s="203" t="s">
        <v>133</v>
      </c>
      <c r="G140" s="201"/>
      <c r="H140" s="204">
        <v>6.3959999999999999</v>
      </c>
      <c r="I140" s="205"/>
      <c r="J140" s="201"/>
      <c r="K140" s="201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130</v>
      </c>
      <c r="AU140" s="210" t="s">
        <v>81</v>
      </c>
      <c r="AV140" s="14" t="s">
        <v>128</v>
      </c>
      <c r="AW140" s="14" t="s">
        <v>132</v>
      </c>
      <c r="AX140" s="14" t="s">
        <v>79</v>
      </c>
      <c r="AY140" s="210" t="s">
        <v>120</v>
      </c>
    </row>
    <row r="141" spans="1:65" s="2" customFormat="1" ht="24.15" customHeight="1">
      <c r="A141" s="36"/>
      <c r="B141" s="37"/>
      <c r="C141" s="175" t="s">
        <v>220</v>
      </c>
      <c r="D141" s="175" t="s">
        <v>123</v>
      </c>
      <c r="E141" s="176" t="s">
        <v>1530</v>
      </c>
      <c r="F141" s="177" t="s">
        <v>1531</v>
      </c>
      <c r="G141" s="178" t="s">
        <v>404</v>
      </c>
      <c r="H141" s="179">
        <v>82</v>
      </c>
      <c r="I141" s="180"/>
      <c r="J141" s="181">
        <f>ROUND(I141*H141,2)</f>
        <v>0</v>
      </c>
      <c r="K141" s="177" t="s">
        <v>536</v>
      </c>
      <c r="L141" s="41"/>
      <c r="M141" s="182" t="s">
        <v>19</v>
      </c>
      <c r="N141" s="183" t="s">
        <v>42</v>
      </c>
      <c r="O141" s="66"/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6" t="s">
        <v>128</v>
      </c>
      <c r="AT141" s="186" t="s">
        <v>123</v>
      </c>
      <c r="AU141" s="186" t="s">
        <v>81</v>
      </c>
      <c r="AY141" s="19" t="s">
        <v>120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9" t="s">
        <v>79</v>
      </c>
      <c r="BK141" s="187">
        <f>ROUND(I141*H141,2)</f>
        <v>0</v>
      </c>
      <c r="BL141" s="19" t="s">
        <v>128</v>
      </c>
      <c r="BM141" s="186" t="s">
        <v>1532</v>
      </c>
    </row>
    <row r="142" spans="1:65" s="2" customFormat="1" ht="10">
      <c r="A142" s="36"/>
      <c r="B142" s="37"/>
      <c r="C142" s="38"/>
      <c r="D142" s="245" t="s">
        <v>538</v>
      </c>
      <c r="E142" s="38"/>
      <c r="F142" s="246" t="s">
        <v>1533</v>
      </c>
      <c r="G142" s="38"/>
      <c r="H142" s="38"/>
      <c r="I142" s="247"/>
      <c r="J142" s="38"/>
      <c r="K142" s="38"/>
      <c r="L142" s="41"/>
      <c r="M142" s="248"/>
      <c r="N142" s="249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538</v>
      </c>
      <c r="AU142" s="19" t="s">
        <v>81</v>
      </c>
    </row>
    <row r="143" spans="1:65" s="13" customFormat="1" ht="10">
      <c r="B143" s="188"/>
      <c r="C143" s="189"/>
      <c r="D143" s="190" t="s">
        <v>130</v>
      </c>
      <c r="E143" s="191" t="s">
        <v>19</v>
      </c>
      <c r="F143" s="192" t="s">
        <v>1524</v>
      </c>
      <c r="G143" s="189"/>
      <c r="H143" s="193">
        <v>82</v>
      </c>
      <c r="I143" s="194"/>
      <c r="J143" s="189"/>
      <c r="K143" s="189"/>
      <c r="L143" s="195"/>
      <c r="M143" s="196"/>
      <c r="N143" s="197"/>
      <c r="O143" s="197"/>
      <c r="P143" s="197"/>
      <c r="Q143" s="197"/>
      <c r="R143" s="197"/>
      <c r="S143" s="197"/>
      <c r="T143" s="198"/>
      <c r="AT143" s="199" t="s">
        <v>130</v>
      </c>
      <c r="AU143" s="199" t="s">
        <v>81</v>
      </c>
      <c r="AV143" s="13" t="s">
        <v>81</v>
      </c>
      <c r="AW143" s="13" t="s">
        <v>132</v>
      </c>
      <c r="AX143" s="13" t="s">
        <v>79</v>
      </c>
      <c r="AY143" s="199" t="s">
        <v>120</v>
      </c>
    </row>
    <row r="144" spans="1:65" s="2" customFormat="1" ht="33" customHeight="1">
      <c r="A144" s="36"/>
      <c r="B144" s="37"/>
      <c r="C144" s="175" t="s">
        <v>229</v>
      </c>
      <c r="D144" s="175" t="s">
        <v>123</v>
      </c>
      <c r="E144" s="176" t="s">
        <v>1534</v>
      </c>
      <c r="F144" s="177" t="s">
        <v>1535</v>
      </c>
      <c r="G144" s="178" t="s">
        <v>136</v>
      </c>
      <c r="H144" s="179">
        <v>17</v>
      </c>
      <c r="I144" s="180"/>
      <c r="J144" s="181">
        <f>ROUND(I144*H144,2)</f>
        <v>0</v>
      </c>
      <c r="K144" s="177" t="s">
        <v>536</v>
      </c>
      <c r="L144" s="41"/>
      <c r="M144" s="182" t="s">
        <v>19</v>
      </c>
      <c r="N144" s="183" t="s">
        <v>42</v>
      </c>
      <c r="O144" s="66"/>
      <c r="P144" s="184">
        <f>O144*H144</f>
        <v>0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6" t="s">
        <v>128</v>
      </c>
      <c r="AT144" s="186" t="s">
        <v>123</v>
      </c>
      <c r="AU144" s="186" t="s">
        <v>81</v>
      </c>
      <c r="AY144" s="19" t="s">
        <v>120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9" t="s">
        <v>79</v>
      </c>
      <c r="BK144" s="187">
        <f>ROUND(I144*H144,2)</f>
        <v>0</v>
      </c>
      <c r="BL144" s="19" t="s">
        <v>128</v>
      </c>
      <c r="BM144" s="186" t="s">
        <v>1536</v>
      </c>
    </row>
    <row r="145" spans="1:65" s="2" customFormat="1" ht="10">
      <c r="A145" s="36"/>
      <c r="B145" s="37"/>
      <c r="C145" s="38"/>
      <c r="D145" s="245" t="s">
        <v>538</v>
      </c>
      <c r="E145" s="38"/>
      <c r="F145" s="246" t="s">
        <v>1537</v>
      </c>
      <c r="G145" s="38"/>
      <c r="H145" s="38"/>
      <c r="I145" s="247"/>
      <c r="J145" s="38"/>
      <c r="K145" s="38"/>
      <c r="L145" s="41"/>
      <c r="M145" s="248"/>
      <c r="N145" s="249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538</v>
      </c>
      <c r="AU145" s="19" t="s">
        <v>81</v>
      </c>
    </row>
    <row r="146" spans="1:65" s="15" customFormat="1" ht="10">
      <c r="B146" s="211"/>
      <c r="C146" s="212"/>
      <c r="D146" s="190" t="s">
        <v>130</v>
      </c>
      <c r="E146" s="213" t="s">
        <v>19</v>
      </c>
      <c r="F146" s="214" t="s">
        <v>1538</v>
      </c>
      <c r="G146" s="212"/>
      <c r="H146" s="213" t="s">
        <v>19</v>
      </c>
      <c r="I146" s="215"/>
      <c r="J146" s="212"/>
      <c r="K146" s="212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130</v>
      </c>
      <c r="AU146" s="220" t="s">
        <v>81</v>
      </c>
      <c r="AV146" s="15" t="s">
        <v>79</v>
      </c>
      <c r="AW146" s="15" t="s">
        <v>132</v>
      </c>
      <c r="AX146" s="15" t="s">
        <v>71</v>
      </c>
      <c r="AY146" s="220" t="s">
        <v>120</v>
      </c>
    </row>
    <row r="147" spans="1:65" s="13" customFormat="1" ht="10">
      <c r="B147" s="188"/>
      <c r="C147" s="189"/>
      <c r="D147" s="190" t="s">
        <v>130</v>
      </c>
      <c r="E147" s="191" t="s">
        <v>19</v>
      </c>
      <c r="F147" s="192" t="s">
        <v>257</v>
      </c>
      <c r="G147" s="189"/>
      <c r="H147" s="193">
        <v>17</v>
      </c>
      <c r="I147" s="194"/>
      <c r="J147" s="189"/>
      <c r="K147" s="189"/>
      <c r="L147" s="195"/>
      <c r="M147" s="196"/>
      <c r="N147" s="197"/>
      <c r="O147" s="197"/>
      <c r="P147" s="197"/>
      <c r="Q147" s="197"/>
      <c r="R147" s="197"/>
      <c r="S147" s="197"/>
      <c r="T147" s="198"/>
      <c r="AT147" s="199" t="s">
        <v>130</v>
      </c>
      <c r="AU147" s="199" t="s">
        <v>81</v>
      </c>
      <c r="AV147" s="13" t="s">
        <v>81</v>
      </c>
      <c r="AW147" s="13" t="s">
        <v>132</v>
      </c>
      <c r="AX147" s="13" t="s">
        <v>79</v>
      </c>
      <c r="AY147" s="199" t="s">
        <v>120</v>
      </c>
    </row>
    <row r="148" spans="1:65" s="2" customFormat="1" ht="37.75" customHeight="1">
      <c r="A148" s="36"/>
      <c r="B148" s="37"/>
      <c r="C148" s="175" t="s">
        <v>235</v>
      </c>
      <c r="D148" s="175" t="s">
        <v>123</v>
      </c>
      <c r="E148" s="176" t="s">
        <v>548</v>
      </c>
      <c r="F148" s="177" t="s">
        <v>549</v>
      </c>
      <c r="G148" s="178" t="s">
        <v>136</v>
      </c>
      <c r="H148" s="179">
        <v>244.584</v>
      </c>
      <c r="I148" s="180"/>
      <c r="J148" s="181">
        <f>ROUND(I148*H148,2)</f>
        <v>0</v>
      </c>
      <c r="K148" s="177" t="s">
        <v>536</v>
      </c>
      <c r="L148" s="41"/>
      <c r="M148" s="182" t="s">
        <v>19</v>
      </c>
      <c r="N148" s="183" t="s">
        <v>42</v>
      </c>
      <c r="O148" s="66"/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6" t="s">
        <v>128</v>
      </c>
      <c r="AT148" s="186" t="s">
        <v>123</v>
      </c>
      <c r="AU148" s="186" t="s">
        <v>81</v>
      </c>
      <c r="AY148" s="19" t="s">
        <v>120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9" t="s">
        <v>79</v>
      </c>
      <c r="BK148" s="187">
        <f>ROUND(I148*H148,2)</f>
        <v>0</v>
      </c>
      <c r="BL148" s="19" t="s">
        <v>128</v>
      </c>
      <c r="BM148" s="186" t="s">
        <v>1539</v>
      </c>
    </row>
    <row r="149" spans="1:65" s="2" customFormat="1" ht="10">
      <c r="A149" s="36"/>
      <c r="B149" s="37"/>
      <c r="C149" s="38"/>
      <c r="D149" s="245" t="s">
        <v>538</v>
      </c>
      <c r="E149" s="38"/>
      <c r="F149" s="246" t="s">
        <v>551</v>
      </c>
      <c r="G149" s="38"/>
      <c r="H149" s="38"/>
      <c r="I149" s="247"/>
      <c r="J149" s="38"/>
      <c r="K149" s="38"/>
      <c r="L149" s="41"/>
      <c r="M149" s="248"/>
      <c r="N149" s="249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538</v>
      </c>
      <c r="AU149" s="19" t="s">
        <v>81</v>
      </c>
    </row>
    <row r="150" spans="1:65" s="15" customFormat="1" ht="10">
      <c r="B150" s="211"/>
      <c r="C150" s="212"/>
      <c r="D150" s="190" t="s">
        <v>130</v>
      </c>
      <c r="E150" s="213" t="s">
        <v>19</v>
      </c>
      <c r="F150" s="214" t="s">
        <v>1540</v>
      </c>
      <c r="G150" s="212"/>
      <c r="H150" s="213" t="s">
        <v>19</v>
      </c>
      <c r="I150" s="215"/>
      <c r="J150" s="212"/>
      <c r="K150" s="212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130</v>
      </c>
      <c r="AU150" s="220" t="s">
        <v>81</v>
      </c>
      <c r="AV150" s="15" t="s">
        <v>79</v>
      </c>
      <c r="AW150" s="15" t="s">
        <v>132</v>
      </c>
      <c r="AX150" s="15" t="s">
        <v>71</v>
      </c>
      <c r="AY150" s="220" t="s">
        <v>120</v>
      </c>
    </row>
    <row r="151" spans="1:65" s="13" customFormat="1" ht="10">
      <c r="B151" s="188"/>
      <c r="C151" s="189"/>
      <c r="D151" s="190" t="s">
        <v>130</v>
      </c>
      <c r="E151" s="191" t="s">
        <v>19</v>
      </c>
      <c r="F151" s="192" t="s">
        <v>1541</v>
      </c>
      <c r="G151" s="189"/>
      <c r="H151" s="193">
        <v>244.584</v>
      </c>
      <c r="I151" s="194"/>
      <c r="J151" s="189"/>
      <c r="K151" s="189"/>
      <c r="L151" s="195"/>
      <c r="M151" s="196"/>
      <c r="N151" s="197"/>
      <c r="O151" s="197"/>
      <c r="P151" s="197"/>
      <c r="Q151" s="197"/>
      <c r="R151" s="197"/>
      <c r="S151" s="197"/>
      <c r="T151" s="198"/>
      <c r="AT151" s="199" t="s">
        <v>130</v>
      </c>
      <c r="AU151" s="199" t="s">
        <v>81</v>
      </c>
      <c r="AV151" s="13" t="s">
        <v>81</v>
      </c>
      <c r="AW151" s="13" t="s">
        <v>132</v>
      </c>
      <c r="AX151" s="13" t="s">
        <v>79</v>
      </c>
      <c r="AY151" s="199" t="s">
        <v>120</v>
      </c>
    </row>
    <row r="152" spans="1:65" s="2" customFormat="1" ht="37.75" customHeight="1">
      <c r="A152" s="36"/>
      <c r="B152" s="37"/>
      <c r="C152" s="175" t="s">
        <v>240</v>
      </c>
      <c r="D152" s="175" t="s">
        <v>123</v>
      </c>
      <c r="E152" s="176" t="s">
        <v>553</v>
      </c>
      <c r="F152" s="177" t="s">
        <v>554</v>
      </c>
      <c r="G152" s="178" t="s">
        <v>136</v>
      </c>
      <c r="H152" s="179">
        <v>2445.84</v>
      </c>
      <c r="I152" s="180"/>
      <c r="J152" s="181">
        <f>ROUND(I152*H152,2)</f>
        <v>0</v>
      </c>
      <c r="K152" s="177" t="s">
        <v>536</v>
      </c>
      <c r="L152" s="41"/>
      <c r="M152" s="182" t="s">
        <v>19</v>
      </c>
      <c r="N152" s="183" t="s">
        <v>42</v>
      </c>
      <c r="O152" s="66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6" t="s">
        <v>128</v>
      </c>
      <c r="AT152" s="186" t="s">
        <v>123</v>
      </c>
      <c r="AU152" s="186" t="s">
        <v>81</v>
      </c>
      <c r="AY152" s="19" t="s">
        <v>120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9" t="s">
        <v>79</v>
      </c>
      <c r="BK152" s="187">
        <f>ROUND(I152*H152,2)</f>
        <v>0</v>
      </c>
      <c r="BL152" s="19" t="s">
        <v>128</v>
      </c>
      <c r="BM152" s="186" t="s">
        <v>1542</v>
      </c>
    </row>
    <row r="153" spans="1:65" s="2" customFormat="1" ht="10">
      <c r="A153" s="36"/>
      <c r="B153" s="37"/>
      <c r="C153" s="38"/>
      <c r="D153" s="245" t="s">
        <v>538</v>
      </c>
      <c r="E153" s="38"/>
      <c r="F153" s="246" t="s">
        <v>556</v>
      </c>
      <c r="G153" s="38"/>
      <c r="H153" s="38"/>
      <c r="I153" s="247"/>
      <c r="J153" s="38"/>
      <c r="K153" s="38"/>
      <c r="L153" s="41"/>
      <c r="M153" s="248"/>
      <c r="N153" s="249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538</v>
      </c>
      <c r="AU153" s="19" t="s">
        <v>81</v>
      </c>
    </row>
    <row r="154" spans="1:65" s="15" customFormat="1" ht="10">
      <c r="B154" s="211"/>
      <c r="C154" s="212"/>
      <c r="D154" s="190" t="s">
        <v>130</v>
      </c>
      <c r="E154" s="213" t="s">
        <v>19</v>
      </c>
      <c r="F154" s="214" t="s">
        <v>1543</v>
      </c>
      <c r="G154" s="212"/>
      <c r="H154" s="213" t="s">
        <v>19</v>
      </c>
      <c r="I154" s="215"/>
      <c r="J154" s="212"/>
      <c r="K154" s="212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130</v>
      </c>
      <c r="AU154" s="220" t="s">
        <v>81</v>
      </c>
      <c r="AV154" s="15" t="s">
        <v>79</v>
      </c>
      <c r="AW154" s="15" t="s">
        <v>132</v>
      </c>
      <c r="AX154" s="15" t="s">
        <v>71</v>
      </c>
      <c r="AY154" s="220" t="s">
        <v>120</v>
      </c>
    </row>
    <row r="155" spans="1:65" s="13" customFormat="1" ht="10">
      <c r="B155" s="188"/>
      <c r="C155" s="189"/>
      <c r="D155" s="190" t="s">
        <v>130</v>
      </c>
      <c r="E155" s="191" t="s">
        <v>19</v>
      </c>
      <c r="F155" s="192" t="s">
        <v>1544</v>
      </c>
      <c r="G155" s="189"/>
      <c r="H155" s="193">
        <v>2445.84</v>
      </c>
      <c r="I155" s="194"/>
      <c r="J155" s="189"/>
      <c r="K155" s="189"/>
      <c r="L155" s="195"/>
      <c r="M155" s="196"/>
      <c r="N155" s="197"/>
      <c r="O155" s="197"/>
      <c r="P155" s="197"/>
      <c r="Q155" s="197"/>
      <c r="R155" s="197"/>
      <c r="S155" s="197"/>
      <c r="T155" s="198"/>
      <c r="AT155" s="199" t="s">
        <v>130</v>
      </c>
      <c r="AU155" s="199" t="s">
        <v>81</v>
      </c>
      <c r="AV155" s="13" t="s">
        <v>81</v>
      </c>
      <c r="AW155" s="13" t="s">
        <v>132</v>
      </c>
      <c r="AX155" s="13" t="s">
        <v>79</v>
      </c>
      <c r="AY155" s="199" t="s">
        <v>120</v>
      </c>
    </row>
    <row r="156" spans="1:65" s="2" customFormat="1" ht="24.15" customHeight="1">
      <c r="A156" s="36"/>
      <c r="B156" s="37"/>
      <c r="C156" s="175" t="s">
        <v>244</v>
      </c>
      <c r="D156" s="175" t="s">
        <v>123</v>
      </c>
      <c r="E156" s="176" t="s">
        <v>1545</v>
      </c>
      <c r="F156" s="177" t="s">
        <v>1105</v>
      </c>
      <c r="G156" s="178" t="s">
        <v>189</v>
      </c>
      <c r="H156" s="179">
        <v>244.584</v>
      </c>
      <c r="I156" s="180"/>
      <c r="J156" s="181">
        <f>ROUND(I156*H156,2)</f>
        <v>0</v>
      </c>
      <c r="K156" s="177" t="s">
        <v>536</v>
      </c>
      <c r="L156" s="41"/>
      <c r="M156" s="182" t="s">
        <v>19</v>
      </c>
      <c r="N156" s="183" t="s">
        <v>42</v>
      </c>
      <c r="O156" s="66"/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6" t="s">
        <v>128</v>
      </c>
      <c r="AT156" s="186" t="s">
        <v>123</v>
      </c>
      <c r="AU156" s="186" t="s">
        <v>81</v>
      </c>
      <c r="AY156" s="19" t="s">
        <v>120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9" t="s">
        <v>79</v>
      </c>
      <c r="BK156" s="187">
        <f>ROUND(I156*H156,2)</f>
        <v>0</v>
      </c>
      <c r="BL156" s="19" t="s">
        <v>128</v>
      </c>
      <c r="BM156" s="186" t="s">
        <v>1546</v>
      </c>
    </row>
    <row r="157" spans="1:65" s="2" customFormat="1" ht="10">
      <c r="A157" s="36"/>
      <c r="B157" s="37"/>
      <c r="C157" s="38"/>
      <c r="D157" s="245" t="s">
        <v>538</v>
      </c>
      <c r="E157" s="38"/>
      <c r="F157" s="246" t="s">
        <v>1547</v>
      </c>
      <c r="G157" s="38"/>
      <c r="H157" s="38"/>
      <c r="I157" s="247"/>
      <c r="J157" s="38"/>
      <c r="K157" s="38"/>
      <c r="L157" s="41"/>
      <c r="M157" s="248"/>
      <c r="N157" s="249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538</v>
      </c>
      <c r="AU157" s="19" t="s">
        <v>81</v>
      </c>
    </row>
    <row r="158" spans="1:65" s="13" customFormat="1" ht="10">
      <c r="B158" s="188"/>
      <c r="C158" s="189"/>
      <c r="D158" s="190" t="s">
        <v>130</v>
      </c>
      <c r="E158" s="191" t="s">
        <v>19</v>
      </c>
      <c r="F158" s="192" t="s">
        <v>1548</v>
      </c>
      <c r="G158" s="189"/>
      <c r="H158" s="193">
        <v>244.584</v>
      </c>
      <c r="I158" s="194"/>
      <c r="J158" s="189"/>
      <c r="K158" s="189"/>
      <c r="L158" s="195"/>
      <c r="M158" s="196"/>
      <c r="N158" s="197"/>
      <c r="O158" s="197"/>
      <c r="P158" s="197"/>
      <c r="Q158" s="197"/>
      <c r="R158" s="197"/>
      <c r="S158" s="197"/>
      <c r="T158" s="198"/>
      <c r="AT158" s="199" t="s">
        <v>130</v>
      </c>
      <c r="AU158" s="199" t="s">
        <v>81</v>
      </c>
      <c r="AV158" s="13" t="s">
        <v>81</v>
      </c>
      <c r="AW158" s="13" t="s">
        <v>132</v>
      </c>
      <c r="AX158" s="13" t="s">
        <v>79</v>
      </c>
      <c r="AY158" s="199" t="s">
        <v>120</v>
      </c>
    </row>
    <row r="159" spans="1:65" s="2" customFormat="1" ht="24.15" customHeight="1">
      <c r="A159" s="36"/>
      <c r="B159" s="37"/>
      <c r="C159" s="175" t="s">
        <v>8</v>
      </c>
      <c r="D159" s="175" t="s">
        <v>123</v>
      </c>
      <c r="E159" s="176" t="s">
        <v>568</v>
      </c>
      <c r="F159" s="177" t="s">
        <v>569</v>
      </c>
      <c r="G159" s="178" t="s">
        <v>136</v>
      </c>
      <c r="H159" s="179">
        <v>244.584</v>
      </c>
      <c r="I159" s="180"/>
      <c r="J159" s="181">
        <f>ROUND(I159*H159,2)</f>
        <v>0</v>
      </c>
      <c r="K159" s="177" t="s">
        <v>536</v>
      </c>
      <c r="L159" s="41"/>
      <c r="M159" s="182" t="s">
        <v>19</v>
      </c>
      <c r="N159" s="183" t="s">
        <v>42</v>
      </c>
      <c r="O159" s="66"/>
      <c r="P159" s="184">
        <f>O159*H159</f>
        <v>0</v>
      </c>
      <c r="Q159" s="184">
        <v>0</v>
      </c>
      <c r="R159" s="184">
        <f>Q159*H159</f>
        <v>0</v>
      </c>
      <c r="S159" s="184">
        <v>0</v>
      </c>
      <c r="T159" s="185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6" t="s">
        <v>128</v>
      </c>
      <c r="AT159" s="186" t="s">
        <v>123</v>
      </c>
      <c r="AU159" s="186" t="s">
        <v>81</v>
      </c>
      <c r="AY159" s="19" t="s">
        <v>120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9" t="s">
        <v>79</v>
      </c>
      <c r="BK159" s="187">
        <f>ROUND(I159*H159,2)</f>
        <v>0</v>
      </c>
      <c r="BL159" s="19" t="s">
        <v>128</v>
      </c>
      <c r="BM159" s="186" t="s">
        <v>1549</v>
      </c>
    </row>
    <row r="160" spans="1:65" s="2" customFormat="1" ht="10">
      <c r="A160" s="36"/>
      <c r="B160" s="37"/>
      <c r="C160" s="38"/>
      <c r="D160" s="245" t="s">
        <v>538</v>
      </c>
      <c r="E160" s="38"/>
      <c r="F160" s="246" t="s">
        <v>571</v>
      </c>
      <c r="G160" s="38"/>
      <c r="H160" s="38"/>
      <c r="I160" s="247"/>
      <c r="J160" s="38"/>
      <c r="K160" s="38"/>
      <c r="L160" s="41"/>
      <c r="M160" s="248"/>
      <c r="N160" s="249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538</v>
      </c>
      <c r="AU160" s="19" t="s">
        <v>81</v>
      </c>
    </row>
    <row r="161" spans="1:65" s="13" customFormat="1" ht="10">
      <c r="B161" s="188"/>
      <c r="C161" s="189"/>
      <c r="D161" s="190" t="s">
        <v>130</v>
      </c>
      <c r="E161" s="191" t="s">
        <v>19</v>
      </c>
      <c r="F161" s="192" t="s">
        <v>1548</v>
      </c>
      <c r="G161" s="189"/>
      <c r="H161" s="193">
        <v>244.584</v>
      </c>
      <c r="I161" s="194"/>
      <c r="J161" s="189"/>
      <c r="K161" s="189"/>
      <c r="L161" s="195"/>
      <c r="M161" s="196"/>
      <c r="N161" s="197"/>
      <c r="O161" s="197"/>
      <c r="P161" s="197"/>
      <c r="Q161" s="197"/>
      <c r="R161" s="197"/>
      <c r="S161" s="197"/>
      <c r="T161" s="198"/>
      <c r="AT161" s="199" t="s">
        <v>130</v>
      </c>
      <c r="AU161" s="199" t="s">
        <v>81</v>
      </c>
      <c r="AV161" s="13" t="s">
        <v>81</v>
      </c>
      <c r="AW161" s="13" t="s">
        <v>132</v>
      </c>
      <c r="AX161" s="13" t="s">
        <v>79</v>
      </c>
      <c r="AY161" s="199" t="s">
        <v>120</v>
      </c>
    </row>
    <row r="162" spans="1:65" s="2" customFormat="1" ht="16.5" customHeight="1">
      <c r="A162" s="36"/>
      <c r="B162" s="37"/>
      <c r="C162" s="175" t="s">
        <v>252</v>
      </c>
      <c r="D162" s="175" t="s">
        <v>123</v>
      </c>
      <c r="E162" s="176" t="s">
        <v>1550</v>
      </c>
      <c r="F162" s="177" t="s">
        <v>1551</v>
      </c>
      <c r="G162" s="178" t="s">
        <v>136</v>
      </c>
      <c r="H162" s="179">
        <v>1.4</v>
      </c>
      <c r="I162" s="180"/>
      <c r="J162" s="181">
        <f>ROUND(I162*H162,2)</f>
        <v>0</v>
      </c>
      <c r="K162" s="177" t="s">
        <v>536</v>
      </c>
      <c r="L162" s="41"/>
      <c r="M162" s="182" t="s">
        <v>19</v>
      </c>
      <c r="N162" s="183" t="s">
        <v>42</v>
      </c>
      <c r="O162" s="66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6" t="s">
        <v>128</v>
      </c>
      <c r="AT162" s="186" t="s">
        <v>123</v>
      </c>
      <c r="AU162" s="186" t="s">
        <v>81</v>
      </c>
      <c r="AY162" s="19" t="s">
        <v>120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9" t="s">
        <v>79</v>
      </c>
      <c r="BK162" s="187">
        <f>ROUND(I162*H162,2)</f>
        <v>0</v>
      </c>
      <c r="BL162" s="19" t="s">
        <v>128</v>
      </c>
      <c r="BM162" s="186" t="s">
        <v>1552</v>
      </c>
    </row>
    <row r="163" spans="1:65" s="2" customFormat="1" ht="10">
      <c r="A163" s="36"/>
      <c r="B163" s="37"/>
      <c r="C163" s="38"/>
      <c r="D163" s="245" t="s">
        <v>538</v>
      </c>
      <c r="E163" s="38"/>
      <c r="F163" s="246" t="s">
        <v>1553</v>
      </c>
      <c r="G163" s="38"/>
      <c r="H163" s="38"/>
      <c r="I163" s="247"/>
      <c r="J163" s="38"/>
      <c r="K163" s="38"/>
      <c r="L163" s="41"/>
      <c r="M163" s="248"/>
      <c r="N163" s="249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538</v>
      </c>
      <c r="AU163" s="19" t="s">
        <v>81</v>
      </c>
    </row>
    <row r="164" spans="1:65" s="15" customFormat="1" ht="10">
      <c r="B164" s="211"/>
      <c r="C164" s="212"/>
      <c r="D164" s="190" t="s">
        <v>130</v>
      </c>
      <c r="E164" s="213" t="s">
        <v>19</v>
      </c>
      <c r="F164" s="214" t="s">
        <v>1554</v>
      </c>
      <c r="G164" s="212"/>
      <c r="H164" s="213" t="s">
        <v>19</v>
      </c>
      <c r="I164" s="215"/>
      <c r="J164" s="212"/>
      <c r="K164" s="212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130</v>
      </c>
      <c r="AU164" s="220" t="s">
        <v>81</v>
      </c>
      <c r="AV164" s="15" t="s">
        <v>79</v>
      </c>
      <c r="AW164" s="15" t="s">
        <v>132</v>
      </c>
      <c r="AX164" s="15" t="s">
        <v>71</v>
      </c>
      <c r="AY164" s="220" t="s">
        <v>120</v>
      </c>
    </row>
    <row r="165" spans="1:65" s="13" customFormat="1" ht="10">
      <c r="B165" s="188"/>
      <c r="C165" s="189"/>
      <c r="D165" s="190" t="s">
        <v>130</v>
      </c>
      <c r="E165" s="191" t="s">
        <v>19</v>
      </c>
      <c r="F165" s="192" t="s">
        <v>1555</v>
      </c>
      <c r="G165" s="189"/>
      <c r="H165" s="193">
        <v>1.4</v>
      </c>
      <c r="I165" s="194"/>
      <c r="J165" s="189"/>
      <c r="K165" s="189"/>
      <c r="L165" s="195"/>
      <c r="M165" s="196"/>
      <c r="N165" s="197"/>
      <c r="O165" s="197"/>
      <c r="P165" s="197"/>
      <c r="Q165" s="197"/>
      <c r="R165" s="197"/>
      <c r="S165" s="197"/>
      <c r="T165" s="198"/>
      <c r="AT165" s="199" t="s">
        <v>130</v>
      </c>
      <c r="AU165" s="199" t="s">
        <v>81</v>
      </c>
      <c r="AV165" s="13" t="s">
        <v>81</v>
      </c>
      <c r="AW165" s="13" t="s">
        <v>132</v>
      </c>
      <c r="AX165" s="13" t="s">
        <v>71</v>
      </c>
      <c r="AY165" s="199" t="s">
        <v>120</v>
      </c>
    </row>
    <row r="166" spans="1:65" s="14" customFormat="1" ht="10">
      <c r="B166" s="200"/>
      <c r="C166" s="201"/>
      <c r="D166" s="190" t="s">
        <v>130</v>
      </c>
      <c r="E166" s="202" t="s">
        <v>19</v>
      </c>
      <c r="F166" s="203" t="s">
        <v>133</v>
      </c>
      <c r="G166" s="201"/>
      <c r="H166" s="204">
        <v>1.4</v>
      </c>
      <c r="I166" s="205"/>
      <c r="J166" s="201"/>
      <c r="K166" s="201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130</v>
      </c>
      <c r="AU166" s="210" t="s">
        <v>81</v>
      </c>
      <c r="AV166" s="14" t="s">
        <v>128</v>
      </c>
      <c r="AW166" s="14" t="s">
        <v>132</v>
      </c>
      <c r="AX166" s="14" t="s">
        <v>79</v>
      </c>
      <c r="AY166" s="210" t="s">
        <v>120</v>
      </c>
    </row>
    <row r="167" spans="1:65" s="2" customFormat="1" ht="16.5" customHeight="1">
      <c r="A167" s="36"/>
      <c r="B167" s="37"/>
      <c r="C167" s="232" t="s">
        <v>257</v>
      </c>
      <c r="D167" s="232" t="s">
        <v>186</v>
      </c>
      <c r="E167" s="233" t="s">
        <v>1556</v>
      </c>
      <c r="F167" s="234" t="s">
        <v>1557</v>
      </c>
      <c r="G167" s="235" t="s">
        <v>189</v>
      </c>
      <c r="H167" s="236">
        <v>2.52</v>
      </c>
      <c r="I167" s="237"/>
      <c r="J167" s="238">
        <f>ROUND(I167*H167,2)</f>
        <v>0</v>
      </c>
      <c r="K167" s="234" t="s">
        <v>536</v>
      </c>
      <c r="L167" s="239"/>
      <c r="M167" s="240" t="s">
        <v>19</v>
      </c>
      <c r="N167" s="241" t="s">
        <v>42</v>
      </c>
      <c r="O167" s="66"/>
      <c r="P167" s="184">
        <f>O167*H167</f>
        <v>0</v>
      </c>
      <c r="Q167" s="184">
        <v>1</v>
      </c>
      <c r="R167" s="184">
        <f>Q167*H167</f>
        <v>2.52</v>
      </c>
      <c r="S167" s="184">
        <v>0</v>
      </c>
      <c r="T167" s="18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6" t="s">
        <v>191</v>
      </c>
      <c r="AT167" s="186" t="s">
        <v>186</v>
      </c>
      <c r="AU167" s="186" t="s">
        <v>81</v>
      </c>
      <c r="AY167" s="19" t="s">
        <v>120</v>
      </c>
      <c r="BE167" s="187">
        <f>IF(N167="základní",J167,0)</f>
        <v>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9" t="s">
        <v>79</v>
      </c>
      <c r="BK167" s="187">
        <f>ROUND(I167*H167,2)</f>
        <v>0</v>
      </c>
      <c r="BL167" s="19" t="s">
        <v>128</v>
      </c>
      <c r="BM167" s="186" t="s">
        <v>1558</v>
      </c>
    </row>
    <row r="168" spans="1:65" s="13" customFormat="1" ht="10">
      <c r="B168" s="188"/>
      <c r="C168" s="189"/>
      <c r="D168" s="190" t="s">
        <v>130</v>
      </c>
      <c r="E168" s="191" t="s">
        <v>19</v>
      </c>
      <c r="F168" s="192" t="s">
        <v>1559</v>
      </c>
      <c r="G168" s="189"/>
      <c r="H168" s="193">
        <v>2.52</v>
      </c>
      <c r="I168" s="194"/>
      <c r="J168" s="189"/>
      <c r="K168" s="189"/>
      <c r="L168" s="195"/>
      <c r="M168" s="196"/>
      <c r="N168" s="197"/>
      <c r="O168" s="197"/>
      <c r="P168" s="197"/>
      <c r="Q168" s="197"/>
      <c r="R168" s="197"/>
      <c r="S168" s="197"/>
      <c r="T168" s="198"/>
      <c r="AT168" s="199" t="s">
        <v>130</v>
      </c>
      <c r="AU168" s="199" t="s">
        <v>81</v>
      </c>
      <c r="AV168" s="13" t="s">
        <v>81</v>
      </c>
      <c r="AW168" s="13" t="s">
        <v>132</v>
      </c>
      <c r="AX168" s="13" t="s">
        <v>71</v>
      </c>
      <c r="AY168" s="199" t="s">
        <v>120</v>
      </c>
    </row>
    <row r="169" spans="1:65" s="14" customFormat="1" ht="10">
      <c r="B169" s="200"/>
      <c r="C169" s="201"/>
      <c r="D169" s="190" t="s">
        <v>130</v>
      </c>
      <c r="E169" s="202" t="s">
        <v>19</v>
      </c>
      <c r="F169" s="203" t="s">
        <v>133</v>
      </c>
      <c r="G169" s="201"/>
      <c r="H169" s="204">
        <v>2.52</v>
      </c>
      <c r="I169" s="205"/>
      <c r="J169" s="201"/>
      <c r="K169" s="201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130</v>
      </c>
      <c r="AU169" s="210" t="s">
        <v>81</v>
      </c>
      <c r="AV169" s="14" t="s">
        <v>128</v>
      </c>
      <c r="AW169" s="14" t="s">
        <v>132</v>
      </c>
      <c r="AX169" s="14" t="s">
        <v>79</v>
      </c>
      <c r="AY169" s="210" t="s">
        <v>120</v>
      </c>
    </row>
    <row r="170" spans="1:65" s="2" customFormat="1" ht="37.75" customHeight="1">
      <c r="A170" s="36"/>
      <c r="B170" s="37"/>
      <c r="C170" s="175" t="s">
        <v>262</v>
      </c>
      <c r="D170" s="175" t="s">
        <v>123</v>
      </c>
      <c r="E170" s="176" t="s">
        <v>1560</v>
      </c>
      <c r="F170" s="177" t="s">
        <v>1561</v>
      </c>
      <c r="G170" s="178" t="s">
        <v>136</v>
      </c>
      <c r="H170" s="179">
        <v>17</v>
      </c>
      <c r="I170" s="180"/>
      <c r="J170" s="181">
        <f>ROUND(I170*H170,2)</f>
        <v>0</v>
      </c>
      <c r="K170" s="177" t="s">
        <v>536</v>
      </c>
      <c r="L170" s="41"/>
      <c r="M170" s="182" t="s">
        <v>19</v>
      </c>
      <c r="N170" s="183" t="s">
        <v>42</v>
      </c>
      <c r="O170" s="66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6" t="s">
        <v>128</v>
      </c>
      <c r="AT170" s="186" t="s">
        <v>123</v>
      </c>
      <c r="AU170" s="186" t="s">
        <v>81</v>
      </c>
      <c r="AY170" s="19" t="s">
        <v>120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9" t="s">
        <v>79</v>
      </c>
      <c r="BK170" s="187">
        <f>ROUND(I170*H170,2)</f>
        <v>0</v>
      </c>
      <c r="BL170" s="19" t="s">
        <v>128</v>
      </c>
      <c r="BM170" s="186" t="s">
        <v>1562</v>
      </c>
    </row>
    <row r="171" spans="1:65" s="2" customFormat="1" ht="10">
      <c r="A171" s="36"/>
      <c r="B171" s="37"/>
      <c r="C171" s="38"/>
      <c r="D171" s="245" t="s">
        <v>538</v>
      </c>
      <c r="E171" s="38"/>
      <c r="F171" s="246" t="s">
        <v>1563</v>
      </c>
      <c r="G171" s="38"/>
      <c r="H171" s="38"/>
      <c r="I171" s="247"/>
      <c r="J171" s="38"/>
      <c r="K171" s="38"/>
      <c r="L171" s="41"/>
      <c r="M171" s="248"/>
      <c r="N171" s="249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538</v>
      </c>
      <c r="AU171" s="19" t="s">
        <v>81</v>
      </c>
    </row>
    <row r="172" spans="1:65" s="15" customFormat="1" ht="10">
      <c r="B172" s="211"/>
      <c r="C172" s="212"/>
      <c r="D172" s="190" t="s">
        <v>130</v>
      </c>
      <c r="E172" s="213" t="s">
        <v>19</v>
      </c>
      <c r="F172" s="214" t="s">
        <v>1564</v>
      </c>
      <c r="G172" s="212"/>
      <c r="H172" s="213" t="s">
        <v>19</v>
      </c>
      <c r="I172" s="215"/>
      <c r="J172" s="212"/>
      <c r="K172" s="212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130</v>
      </c>
      <c r="AU172" s="220" t="s">
        <v>81</v>
      </c>
      <c r="AV172" s="15" t="s">
        <v>79</v>
      </c>
      <c r="AW172" s="15" t="s">
        <v>132</v>
      </c>
      <c r="AX172" s="15" t="s">
        <v>71</v>
      </c>
      <c r="AY172" s="220" t="s">
        <v>120</v>
      </c>
    </row>
    <row r="173" spans="1:65" s="15" customFormat="1" ht="10">
      <c r="B173" s="211"/>
      <c r="C173" s="212"/>
      <c r="D173" s="190" t="s">
        <v>130</v>
      </c>
      <c r="E173" s="213" t="s">
        <v>19</v>
      </c>
      <c r="F173" s="214" t="s">
        <v>1565</v>
      </c>
      <c r="G173" s="212"/>
      <c r="H173" s="213" t="s">
        <v>19</v>
      </c>
      <c r="I173" s="215"/>
      <c r="J173" s="212"/>
      <c r="K173" s="212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130</v>
      </c>
      <c r="AU173" s="220" t="s">
        <v>81</v>
      </c>
      <c r="AV173" s="15" t="s">
        <v>79</v>
      </c>
      <c r="AW173" s="15" t="s">
        <v>132</v>
      </c>
      <c r="AX173" s="15" t="s">
        <v>71</v>
      </c>
      <c r="AY173" s="220" t="s">
        <v>120</v>
      </c>
    </row>
    <row r="174" spans="1:65" s="13" customFormat="1" ht="10">
      <c r="B174" s="188"/>
      <c r="C174" s="189"/>
      <c r="D174" s="190" t="s">
        <v>130</v>
      </c>
      <c r="E174" s="191" t="s">
        <v>19</v>
      </c>
      <c r="F174" s="192" t="s">
        <v>1566</v>
      </c>
      <c r="G174" s="189"/>
      <c r="H174" s="193">
        <v>17</v>
      </c>
      <c r="I174" s="194"/>
      <c r="J174" s="189"/>
      <c r="K174" s="189"/>
      <c r="L174" s="195"/>
      <c r="M174" s="196"/>
      <c r="N174" s="197"/>
      <c r="O174" s="197"/>
      <c r="P174" s="197"/>
      <c r="Q174" s="197"/>
      <c r="R174" s="197"/>
      <c r="S174" s="197"/>
      <c r="T174" s="198"/>
      <c r="AT174" s="199" t="s">
        <v>130</v>
      </c>
      <c r="AU174" s="199" t="s">
        <v>81</v>
      </c>
      <c r="AV174" s="13" t="s">
        <v>81</v>
      </c>
      <c r="AW174" s="13" t="s">
        <v>132</v>
      </c>
      <c r="AX174" s="13" t="s">
        <v>79</v>
      </c>
      <c r="AY174" s="199" t="s">
        <v>120</v>
      </c>
    </row>
    <row r="175" spans="1:65" s="2" customFormat="1" ht="33" customHeight="1">
      <c r="A175" s="36"/>
      <c r="B175" s="37"/>
      <c r="C175" s="175" t="s">
        <v>266</v>
      </c>
      <c r="D175" s="175" t="s">
        <v>123</v>
      </c>
      <c r="E175" s="176" t="s">
        <v>1567</v>
      </c>
      <c r="F175" s="177" t="s">
        <v>1568</v>
      </c>
      <c r="G175" s="178" t="s">
        <v>404</v>
      </c>
      <c r="H175" s="179">
        <v>392.4</v>
      </c>
      <c r="I175" s="180"/>
      <c r="J175" s="181">
        <f>ROUND(I175*H175,2)</f>
        <v>0</v>
      </c>
      <c r="K175" s="177" t="s">
        <v>536</v>
      </c>
      <c r="L175" s="41"/>
      <c r="M175" s="182" t="s">
        <v>19</v>
      </c>
      <c r="N175" s="183" t="s">
        <v>42</v>
      </c>
      <c r="O175" s="66"/>
      <c r="P175" s="184">
        <f>O175*H175</f>
        <v>0</v>
      </c>
      <c r="Q175" s="184">
        <v>0</v>
      </c>
      <c r="R175" s="184">
        <f>Q175*H175</f>
        <v>0</v>
      </c>
      <c r="S175" s="184">
        <v>0</v>
      </c>
      <c r="T175" s="185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6" t="s">
        <v>128</v>
      </c>
      <c r="AT175" s="186" t="s">
        <v>123</v>
      </c>
      <c r="AU175" s="186" t="s">
        <v>81</v>
      </c>
      <c r="AY175" s="19" t="s">
        <v>120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9" t="s">
        <v>79</v>
      </c>
      <c r="BK175" s="187">
        <f>ROUND(I175*H175,2)</f>
        <v>0</v>
      </c>
      <c r="BL175" s="19" t="s">
        <v>128</v>
      </c>
      <c r="BM175" s="186" t="s">
        <v>1569</v>
      </c>
    </row>
    <row r="176" spans="1:65" s="2" customFormat="1" ht="10">
      <c r="A176" s="36"/>
      <c r="B176" s="37"/>
      <c r="C176" s="38"/>
      <c r="D176" s="245" t="s">
        <v>538</v>
      </c>
      <c r="E176" s="38"/>
      <c r="F176" s="246" t="s">
        <v>1570</v>
      </c>
      <c r="G176" s="38"/>
      <c r="H176" s="38"/>
      <c r="I176" s="247"/>
      <c r="J176" s="38"/>
      <c r="K176" s="38"/>
      <c r="L176" s="41"/>
      <c r="M176" s="248"/>
      <c r="N176" s="249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538</v>
      </c>
      <c r="AU176" s="19" t="s">
        <v>81</v>
      </c>
    </row>
    <row r="177" spans="1:65" s="15" customFormat="1" ht="10">
      <c r="B177" s="211"/>
      <c r="C177" s="212"/>
      <c r="D177" s="190" t="s">
        <v>130</v>
      </c>
      <c r="E177" s="213" t="s">
        <v>19</v>
      </c>
      <c r="F177" s="214" t="s">
        <v>1571</v>
      </c>
      <c r="G177" s="212"/>
      <c r="H177" s="213" t="s">
        <v>19</v>
      </c>
      <c r="I177" s="215"/>
      <c r="J177" s="212"/>
      <c r="K177" s="212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130</v>
      </c>
      <c r="AU177" s="220" t="s">
        <v>81</v>
      </c>
      <c r="AV177" s="15" t="s">
        <v>79</v>
      </c>
      <c r="AW177" s="15" t="s">
        <v>132</v>
      </c>
      <c r="AX177" s="15" t="s">
        <v>71</v>
      </c>
      <c r="AY177" s="220" t="s">
        <v>120</v>
      </c>
    </row>
    <row r="178" spans="1:65" s="13" customFormat="1" ht="10">
      <c r="B178" s="188"/>
      <c r="C178" s="189"/>
      <c r="D178" s="190" t="s">
        <v>130</v>
      </c>
      <c r="E178" s="191" t="s">
        <v>19</v>
      </c>
      <c r="F178" s="192" t="s">
        <v>1572</v>
      </c>
      <c r="G178" s="189"/>
      <c r="H178" s="193">
        <v>392.4</v>
      </c>
      <c r="I178" s="194"/>
      <c r="J178" s="189"/>
      <c r="K178" s="189"/>
      <c r="L178" s="195"/>
      <c r="M178" s="196"/>
      <c r="N178" s="197"/>
      <c r="O178" s="197"/>
      <c r="P178" s="197"/>
      <c r="Q178" s="197"/>
      <c r="R178" s="197"/>
      <c r="S178" s="197"/>
      <c r="T178" s="198"/>
      <c r="AT178" s="199" t="s">
        <v>130</v>
      </c>
      <c r="AU178" s="199" t="s">
        <v>81</v>
      </c>
      <c r="AV178" s="13" t="s">
        <v>81</v>
      </c>
      <c r="AW178" s="13" t="s">
        <v>132</v>
      </c>
      <c r="AX178" s="13" t="s">
        <v>79</v>
      </c>
      <c r="AY178" s="199" t="s">
        <v>120</v>
      </c>
    </row>
    <row r="179" spans="1:65" s="2" customFormat="1" ht="21.75" customHeight="1">
      <c r="A179" s="36"/>
      <c r="B179" s="37"/>
      <c r="C179" s="175" t="s">
        <v>271</v>
      </c>
      <c r="D179" s="175" t="s">
        <v>123</v>
      </c>
      <c r="E179" s="176" t="s">
        <v>1573</v>
      </c>
      <c r="F179" s="177" t="s">
        <v>1574</v>
      </c>
      <c r="G179" s="178" t="s">
        <v>404</v>
      </c>
      <c r="H179" s="179">
        <v>85.2</v>
      </c>
      <c r="I179" s="180"/>
      <c r="J179" s="181">
        <f>ROUND(I179*H179,2)</f>
        <v>0</v>
      </c>
      <c r="K179" s="177" t="s">
        <v>536</v>
      </c>
      <c r="L179" s="41"/>
      <c r="M179" s="182" t="s">
        <v>19</v>
      </c>
      <c r="N179" s="183" t="s">
        <v>42</v>
      </c>
      <c r="O179" s="66"/>
      <c r="P179" s="184">
        <f>O179*H179</f>
        <v>0</v>
      </c>
      <c r="Q179" s="184">
        <v>8.0000000000000007E-5</v>
      </c>
      <c r="R179" s="184">
        <f>Q179*H179</f>
        <v>6.8160000000000009E-3</v>
      </c>
      <c r="S179" s="184">
        <v>0</v>
      </c>
      <c r="T179" s="185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6" t="s">
        <v>128</v>
      </c>
      <c r="AT179" s="186" t="s">
        <v>123</v>
      </c>
      <c r="AU179" s="186" t="s">
        <v>81</v>
      </c>
      <c r="AY179" s="19" t="s">
        <v>120</v>
      </c>
      <c r="BE179" s="187">
        <f>IF(N179="základní",J179,0)</f>
        <v>0</v>
      </c>
      <c r="BF179" s="187">
        <f>IF(N179="snížená",J179,0)</f>
        <v>0</v>
      </c>
      <c r="BG179" s="187">
        <f>IF(N179="zákl. přenesená",J179,0)</f>
        <v>0</v>
      </c>
      <c r="BH179" s="187">
        <f>IF(N179="sníž. přenesená",J179,0)</f>
        <v>0</v>
      </c>
      <c r="BI179" s="187">
        <f>IF(N179="nulová",J179,0)</f>
        <v>0</v>
      </c>
      <c r="BJ179" s="19" t="s">
        <v>79</v>
      </c>
      <c r="BK179" s="187">
        <f>ROUND(I179*H179,2)</f>
        <v>0</v>
      </c>
      <c r="BL179" s="19" t="s">
        <v>128</v>
      </c>
      <c r="BM179" s="186" t="s">
        <v>1575</v>
      </c>
    </row>
    <row r="180" spans="1:65" s="2" customFormat="1" ht="10">
      <c r="A180" s="36"/>
      <c r="B180" s="37"/>
      <c r="C180" s="38"/>
      <c r="D180" s="245" t="s">
        <v>538</v>
      </c>
      <c r="E180" s="38"/>
      <c r="F180" s="246" t="s">
        <v>1576</v>
      </c>
      <c r="G180" s="38"/>
      <c r="H180" s="38"/>
      <c r="I180" s="247"/>
      <c r="J180" s="38"/>
      <c r="K180" s="38"/>
      <c r="L180" s="41"/>
      <c r="M180" s="248"/>
      <c r="N180" s="249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538</v>
      </c>
      <c r="AU180" s="19" t="s">
        <v>81</v>
      </c>
    </row>
    <row r="181" spans="1:65" s="2" customFormat="1" ht="16.5" customHeight="1">
      <c r="A181" s="36"/>
      <c r="B181" s="37"/>
      <c r="C181" s="232" t="s">
        <v>7</v>
      </c>
      <c r="D181" s="232" t="s">
        <v>186</v>
      </c>
      <c r="E181" s="233" t="s">
        <v>1577</v>
      </c>
      <c r="F181" s="234" t="s">
        <v>1578</v>
      </c>
      <c r="G181" s="235" t="s">
        <v>716</v>
      </c>
      <c r="H181" s="236">
        <v>1.704</v>
      </c>
      <c r="I181" s="237"/>
      <c r="J181" s="238">
        <f>ROUND(I181*H181,2)</f>
        <v>0</v>
      </c>
      <c r="K181" s="234" t="s">
        <v>536</v>
      </c>
      <c r="L181" s="239"/>
      <c r="M181" s="240" t="s">
        <v>19</v>
      </c>
      <c r="N181" s="241" t="s">
        <v>42</v>
      </c>
      <c r="O181" s="66"/>
      <c r="P181" s="184">
        <f>O181*H181</f>
        <v>0</v>
      </c>
      <c r="Q181" s="184">
        <v>1E-3</v>
      </c>
      <c r="R181" s="184">
        <f>Q181*H181</f>
        <v>1.704E-3</v>
      </c>
      <c r="S181" s="184">
        <v>0</v>
      </c>
      <c r="T181" s="185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6" t="s">
        <v>191</v>
      </c>
      <c r="AT181" s="186" t="s">
        <v>186</v>
      </c>
      <c r="AU181" s="186" t="s">
        <v>81</v>
      </c>
      <c r="AY181" s="19" t="s">
        <v>120</v>
      </c>
      <c r="BE181" s="187">
        <f>IF(N181="základní",J181,0)</f>
        <v>0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19" t="s">
        <v>79</v>
      </c>
      <c r="BK181" s="187">
        <f>ROUND(I181*H181,2)</f>
        <v>0</v>
      </c>
      <c r="BL181" s="19" t="s">
        <v>128</v>
      </c>
      <c r="BM181" s="186" t="s">
        <v>1579</v>
      </c>
    </row>
    <row r="182" spans="1:65" s="13" customFormat="1" ht="10">
      <c r="B182" s="188"/>
      <c r="C182" s="189"/>
      <c r="D182" s="190" t="s">
        <v>130</v>
      </c>
      <c r="E182" s="189"/>
      <c r="F182" s="192" t="s">
        <v>1580</v>
      </c>
      <c r="G182" s="189"/>
      <c r="H182" s="193">
        <v>1.704</v>
      </c>
      <c r="I182" s="194"/>
      <c r="J182" s="189"/>
      <c r="K182" s="189"/>
      <c r="L182" s="195"/>
      <c r="M182" s="196"/>
      <c r="N182" s="197"/>
      <c r="O182" s="197"/>
      <c r="P182" s="197"/>
      <c r="Q182" s="197"/>
      <c r="R182" s="197"/>
      <c r="S182" s="197"/>
      <c r="T182" s="198"/>
      <c r="AT182" s="199" t="s">
        <v>130</v>
      </c>
      <c r="AU182" s="199" t="s">
        <v>81</v>
      </c>
      <c r="AV182" s="13" t="s">
        <v>81</v>
      </c>
      <c r="AW182" s="13" t="s">
        <v>4</v>
      </c>
      <c r="AX182" s="13" t="s">
        <v>79</v>
      </c>
      <c r="AY182" s="199" t="s">
        <v>120</v>
      </c>
    </row>
    <row r="183" spans="1:65" s="2" customFormat="1" ht="24.15" customHeight="1">
      <c r="A183" s="36"/>
      <c r="B183" s="37"/>
      <c r="C183" s="175" t="s">
        <v>281</v>
      </c>
      <c r="D183" s="175" t="s">
        <v>123</v>
      </c>
      <c r="E183" s="176" t="s">
        <v>1581</v>
      </c>
      <c r="F183" s="177" t="s">
        <v>1582</v>
      </c>
      <c r="G183" s="178" t="s">
        <v>404</v>
      </c>
      <c r="H183" s="179">
        <v>85.2</v>
      </c>
      <c r="I183" s="180"/>
      <c r="J183" s="181">
        <f>ROUND(I183*H183,2)</f>
        <v>0</v>
      </c>
      <c r="K183" s="177" t="s">
        <v>536</v>
      </c>
      <c r="L183" s="41"/>
      <c r="M183" s="182" t="s">
        <v>19</v>
      </c>
      <c r="N183" s="183" t="s">
        <v>42</v>
      </c>
      <c r="O183" s="66"/>
      <c r="P183" s="184">
        <f>O183*H183</f>
        <v>0</v>
      </c>
      <c r="Q183" s="184">
        <v>0</v>
      </c>
      <c r="R183" s="184">
        <f>Q183*H183</f>
        <v>0</v>
      </c>
      <c r="S183" s="184">
        <v>0</v>
      </c>
      <c r="T183" s="185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6" t="s">
        <v>128</v>
      </c>
      <c r="AT183" s="186" t="s">
        <v>123</v>
      </c>
      <c r="AU183" s="186" t="s">
        <v>81</v>
      </c>
      <c r="AY183" s="19" t="s">
        <v>120</v>
      </c>
      <c r="BE183" s="187">
        <f>IF(N183="základní",J183,0)</f>
        <v>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19" t="s">
        <v>79</v>
      </c>
      <c r="BK183" s="187">
        <f>ROUND(I183*H183,2)</f>
        <v>0</v>
      </c>
      <c r="BL183" s="19" t="s">
        <v>128</v>
      </c>
      <c r="BM183" s="186" t="s">
        <v>1583</v>
      </c>
    </row>
    <row r="184" spans="1:65" s="2" customFormat="1" ht="10">
      <c r="A184" s="36"/>
      <c r="B184" s="37"/>
      <c r="C184" s="38"/>
      <c r="D184" s="245" t="s">
        <v>538</v>
      </c>
      <c r="E184" s="38"/>
      <c r="F184" s="246" t="s">
        <v>1584</v>
      </c>
      <c r="G184" s="38"/>
      <c r="H184" s="38"/>
      <c r="I184" s="247"/>
      <c r="J184" s="38"/>
      <c r="K184" s="38"/>
      <c r="L184" s="41"/>
      <c r="M184" s="248"/>
      <c r="N184" s="249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538</v>
      </c>
      <c r="AU184" s="19" t="s">
        <v>81</v>
      </c>
    </row>
    <row r="185" spans="1:65" s="15" customFormat="1" ht="10">
      <c r="B185" s="211"/>
      <c r="C185" s="212"/>
      <c r="D185" s="190" t="s">
        <v>130</v>
      </c>
      <c r="E185" s="213" t="s">
        <v>19</v>
      </c>
      <c r="F185" s="214" t="s">
        <v>1585</v>
      </c>
      <c r="G185" s="212"/>
      <c r="H185" s="213" t="s">
        <v>19</v>
      </c>
      <c r="I185" s="215"/>
      <c r="J185" s="212"/>
      <c r="K185" s="212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130</v>
      </c>
      <c r="AU185" s="220" t="s">
        <v>81</v>
      </c>
      <c r="AV185" s="15" t="s">
        <v>79</v>
      </c>
      <c r="AW185" s="15" t="s">
        <v>132</v>
      </c>
      <c r="AX185" s="15" t="s">
        <v>71</v>
      </c>
      <c r="AY185" s="220" t="s">
        <v>120</v>
      </c>
    </row>
    <row r="186" spans="1:65" s="15" customFormat="1" ht="10">
      <c r="B186" s="211"/>
      <c r="C186" s="212"/>
      <c r="D186" s="190" t="s">
        <v>130</v>
      </c>
      <c r="E186" s="213" t="s">
        <v>19</v>
      </c>
      <c r="F186" s="214" t="s">
        <v>1586</v>
      </c>
      <c r="G186" s="212"/>
      <c r="H186" s="213" t="s">
        <v>19</v>
      </c>
      <c r="I186" s="215"/>
      <c r="J186" s="212"/>
      <c r="K186" s="212"/>
      <c r="L186" s="216"/>
      <c r="M186" s="217"/>
      <c r="N186" s="218"/>
      <c r="O186" s="218"/>
      <c r="P186" s="218"/>
      <c r="Q186" s="218"/>
      <c r="R186" s="218"/>
      <c r="S186" s="218"/>
      <c r="T186" s="219"/>
      <c r="AT186" s="220" t="s">
        <v>130</v>
      </c>
      <c r="AU186" s="220" t="s">
        <v>81</v>
      </c>
      <c r="AV186" s="15" t="s">
        <v>79</v>
      </c>
      <c r="AW186" s="15" t="s">
        <v>132</v>
      </c>
      <c r="AX186" s="15" t="s">
        <v>71</v>
      </c>
      <c r="AY186" s="220" t="s">
        <v>120</v>
      </c>
    </row>
    <row r="187" spans="1:65" s="13" customFormat="1" ht="10">
      <c r="B187" s="188"/>
      <c r="C187" s="189"/>
      <c r="D187" s="190" t="s">
        <v>130</v>
      </c>
      <c r="E187" s="191" t="s">
        <v>19</v>
      </c>
      <c r="F187" s="192" t="s">
        <v>1587</v>
      </c>
      <c r="G187" s="189"/>
      <c r="H187" s="193">
        <v>85.2</v>
      </c>
      <c r="I187" s="194"/>
      <c r="J187" s="189"/>
      <c r="K187" s="189"/>
      <c r="L187" s="195"/>
      <c r="M187" s="196"/>
      <c r="N187" s="197"/>
      <c r="O187" s="197"/>
      <c r="P187" s="197"/>
      <c r="Q187" s="197"/>
      <c r="R187" s="197"/>
      <c r="S187" s="197"/>
      <c r="T187" s="198"/>
      <c r="AT187" s="199" t="s">
        <v>130</v>
      </c>
      <c r="AU187" s="199" t="s">
        <v>81</v>
      </c>
      <c r="AV187" s="13" t="s">
        <v>81</v>
      </c>
      <c r="AW187" s="13" t="s">
        <v>132</v>
      </c>
      <c r="AX187" s="13" t="s">
        <v>79</v>
      </c>
      <c r="AY187" s="199" t="s">
        <v>120</v>
      </c>
    </row>
    <row r="188" spans="1:65" s="12" customFormat="1" ht="22.75" customHeight="1">
      <c r="B188" s="159"/>
      <c r="C188" s="160"/>
      <c r="D188" s="161" t="s">
        <v>70</v>
      </c>
      <c r="E188" s="173" t="s">
        <v>81</v>
      </c>
      <c r="F188" s="173" t="s">
        <v>578</v>
      </c>
      <c r="G188" s="160"/>
      <c r="H188" s="160"/>
      <c r="I188" s="163"/>
      <c r="J188" s="174">
        <f>BK188</f>
        <v>0</v>
      </c>
      <c r="K188" s="160"/>
      <c r="L188" s="165"/>
      <c r="M188" s="166"/>
      <c r="N188" s="167"/>
      <c r="O188" s="167"/>
      <c r="P188" s="168">
        <f>SUM(P189:P201)</f>
        <v>0</v>
      </c>
      <c r="Q188" s="167"/>
      <c r="R188" s="168">
        <f>SUM(R189:R201)</f>
        <v>25.92109</v>
      </c>
      <c r="S188" s="167"/>
      <c r="T188" s="169">
        <f>SUM(T189:T201)</f>
        <v>0</v>
      </c>
      <c r="AR188" s="170" t="s">
        <v>79</v>
      </c>
      <c r="AT188" s="171" t="s">
        <v>70</v>
      </c>
      <c r="AU188" s="171" t="s">
        <v>79</v>
      </c>
      <c r="AY188" s="170" t="s">
        <v>120</v>
      </c>
      <c r="BK188" s="172">
        <f>SUM(BK189:BK201)</f>
        <v>0</v>
      </c>
    </row>
    <row r="189" spans="1:65" s="2" customFormat="1" ht="16.5" customHeight="1">
      <c r="A189" s="36"/>
      <c r="B189" s="37"/>
      <c r="C189" s="175" t="s">
        <v>287</v>
      </c>
      <c r="D189" s="175" t="s">
        <v>123</v>
      </c>
      <c r="E189" s="176" t="s">
        <v>579</v>
      </c>
      <c r="F189" s="177" t="s">
        <v>580</v>
      </c>
      <c r="G189" s="178" t="s">
        <v>301</v>
      </c>
      <c r="H189" s="179">
        <v>17</v>
      </c>
      <c r="I189" s="180"/>
      <c r="J189" s="181">
        <f>ROUND(I189*H189,2)</f>
        <v>0</v>
      </c>
      <c r="K189" s="177" t="s">
        <v>536</v>
      </c>
      <c r="L189" s="41"/>
      <c r="M189" s="182" t="s">
        <v>19</v>
      </c>
      <c r="N189" s="183" t="s">
        <v>42</v>
      </c>
      <c r="O189" s="66"/>
      <c r="P189" s="184">
        <f>O189*H189</f>
        <v>0</v>
      </c>
      <c r="Q189" s="184">
        <v>1.52477</v>
      </c>
      <c r="R189" s="184">
        <f>Q189*H189</f>
        <v>25.92109</v>
      </c>
      <c r="S189" s="184">
        <v>0</v>
      </c>
      <c r="T189" s="185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6" t="s">
        <v>128</v>
      </c>
      <c r="AT189" s="186" t="s">
        <v>123</v>
      </c>
      <c r="AU189" s="186" t="s">
        <v>81</v>
      </c>
      <c r="AY189" s="19" t="s">
        <v>120</v>
      </c>
      <c r="BE189" s="187">
        <f>IF(N189="základní",J189,0)</f>
        <v>0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19" t="s">
        <v>79</v>
      </c>
      <c r="BK189" s="187">
        <f>ROUND(I189*H189,2)</f>
        <v>0</v>
      </c>
      <c r="BL189" s="19" t="s">
        <v>128</v>
      </c>
      <c r="BM189" s="186" t="s">
        <v>1588</v>
      </c>
    </row>
    <row r="190" spans="1:65" s="2" customFormat="1" ht="10">
      <c r="A190" s="36"/>
      <c r="B190" s="37"/>
      <c r="C190" s="38"/>
      <c r="D190" s="245" t="s">
        <v>538</v>
      </c>
      <c r="E190" s="38"/>
      <c r="F190" s="246" t="s">
        <v>582</v>
      </c>
      <c r="G190" s="38"/>
      <c r="H190" s="38"/>
      <c r="I190" s="247"/>
      <c r="J190" s="38"/>
      <c r="K190" s="38"/>
      <c r="L190" s="41"/>
      <c r="M190" s="248"/>
      <c r="N190" s="249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538</v>
      </c>
      <c r="AU190" s="19" t="s">
        <v>81</v>
      </c>
    </row>
    <row r="191" spans="1:65" s="15" customFormat="1" ht="10">
      <c r="B191" s="211"/>
      <c r="C191" s="212"/>
      <c r="D191" s="190" t="s">
        <v>130</v>
      </c>
      <c r="E191" s="213" t="s">
        <v>19</v>
      </c>
      <c r="F191" s="214" t="s">
        <v>1589</v>
      </c>
      <c r="G191" s="212"/>
      <c r="H191" s="213" t="s">
        <v>19</v>
      </c>
      <c r="I191" s="215"/>
      <c r="J191" s="212"/>
      <c r="K191" s="212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130</v>
      </c>
      <c r="AU191" s="220" t="s">
        <v>81</v>
      </c>
      <c r="AV191" s="15" t="s">
        <v>79</v>
      </c>
      <c r="AW191" s="15" t="s">
        <v>132</v>
      </c>
      <c r="AX191" s="15" t="s">
        <v>71</v>
      </c>
      <c r="AY191" s="220" t="s">
        <v>120</v>
      </c>
    </row>
    <row r="192" spans="1:65" s="13" customFormat="1" ht="10">
      <c r="B192" s="188"/>
      <c r="C192" s="189"/>
      <c r="D192" s="190" t="s">
        <v>130</v>
      </c>
      <c r="E192" s="191" t="s">
        <v>19</v>
      </c>
      <c r="F192" s="192" t="s">
        <v>1590</v>
      </c>
      <c r="G192" s="189"/>
      <c r="H192" s="193">
        <v>17</v>
      </c>
      <c r="I192" s="194"/>
      <c r="J192" s="189"/>
      <c r="K192" s="189"/>
      <c r="L192" s="195"/>
      <c r="M192" s="196"/>
      <c r="N192" s="197"/>
      <c r="O192" s="197"/>
      <c r="P192" s="197"/>
      <c r="Q192" s="197"/>
      <c r="R192" s="197"/>
      <c r="S192" s="197"/>
      <c r="T192" s="198"/>
      <c r="AT192" s="199" t="s">
        <v>130</v>
      </c>
      <c r="AU192" s="199" t="s">
        <v>81</v>
      </c>
      <c r="AV192" s="13" t="s">
        <v>81</v>
      </c>
      <c r="AW192" s="13" t="s">
        <v>132</v>
      </c>
      <c r="AX192" s="13" t="s">
        <v>71</v>
      </c>
      <c r="AY192" s="199" t="s">
        <v>120</v>
      </c>
    </row>
    <row r="193" spans="1:65" s="14" customFormat="1" ht="10">
      <c r="B193" s="200"/>
      <c r="C193" s="201"/>
      <c r="D193" s="190" t="s">
        <v>130</v>
      </c>
      <c r="E193" s="202" t="s">
        <v>19</v>
      </c>
      <c r="F193" s="203" t="s">
        <v>133</v>
      </c>
      <c r="G193" s="201"/>
      <c r="H193" s="204">
        <v>17</v>
      </c>
      <c r="I193" s="205"/>
      <c r="J193" s="201"/>
      <c r="K193" s="201"/>
      <c r="L193" s="206"/>
      <c r="M193" s="207"/>
      <c r="N193" s="208"/>
      <c r="O193" s="208"/>
      <c r="P193" s="208"/>
      <c r="Q193" s="208"/>
      <c r="R193" s="208"/>
      <c r="S193" s="208"/>
      <c r="T193" s="209"/>
      <c r="AT193" s="210" t="s">
        <v>130</v>
      </c>
      <c r="AU193" s="210" t="s">
        <v>81</v>
      </c>
      <c r="AV193" s="14" t="s">
        <v>128</v>
      </c>
      <c r="AW193" s="14" t="s">
        <v>132</v>
      </c>
      <c r="AX193" s="14" t="s">
        <v>79</v>
      </c>
      <c r="AY193" s="210" t="s">
        <v>120</v>
      </c>
    </row>
    <row r="194" spans="1:65" s="2" customFormat="1" ht="21.75" customHeight="1">
      <c r="A194" s="36"/>
      <c r="B194" s="37"/>
      <c r="C194" s="175" t="s">
        <v>293</v>
      </c>
      <c r="D194" s="175" t="s">
        <v>123</v>
      </c>
      <c r="E194" s="176" t="s">
        <v>1591</v>
      </c>
      <c r="F194" s="177" t="s">
        <v>1592</v>
      </c>
      <c r="G194" s="178" t="s">
        <v>136</v>
      </c>
      <c r="H194" s="179">
        <v>9.32</v>
      </c>
      <c r="I194" s="180"/>
      <c r="J194" s="181">
        <f>ROUND(I194*H194,2)</f>
        <v>0</v>
      </c>
      <c r="K194" s="177" t="s">
        <v>1593</v>
      </c>
      <c r="L194" s="41"/>
      <c r="M194" s="182" t="s">
        <v>19</v>
      </c>
      <c r="N194" s="183" t="s">
        <v>42</v>
      </c>
      <c r="O194" s="66"/>
      <c r="P194" s="184">
        <f>O194*H194</f>
        <v>0</v>
      </c>
      <c r="Q194" s="184">
        <v>0</v>
      </c>
      <c r="R194" s="184">
        <f>Q194*H194</f>
        <v>0</v>
      </c>
      <c r="S194" s="184">
        <v>0</v>
      </c>
      <c r="T194" s="185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6" t="s">
        <v>128</v>
      </c>
      <c r="AT194" s="186" t="s">
        <v>123</v>
      </c>
      <c r="AU194" s="186" t="s">
        <v>81</v>
      </c>
      <c r="AY194" s="19" t="s">
        <v>120</v>
      </c>
      <c r="BE194" s="187">
        <f>IF(N194="základní",J194,0)</f>
        <v>0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19" t="s">
        <v>79</v>
      </c>
      <c r="BK194" s="187">
        <f>ROUND(I194*H194,2)</f>
        <v>0</v>
      </c>
      <c r="BL194" s="19" t="s">
        <v>128</v>
      </c>
      <c r="BM194" s="186" t="s">
        <v>1594</v>
      </c>
    </row>
    <row r="195" spans="1:65" s="2" customFormat="1" ht="10">
      <c r="A195" s="36"/>
      <c r="B195" s="37"/>
      <c r="C195" s="38"/>
      <c r="D195" s="245" t="s">
        <v>538</v>
      </c>
      <c r="E195" s="38"/>
      <c r="F195" s="246" t="s">
        <v>1595</v>
      </c>
      <c r="G195" s="38"/>
      <c r="H195" s="38"/>
      <c r="I195" s="247"/>
      <c r="J195" s="38"/>
      <c r="K195" s="38"/>
      <c r="L195" s="41"/>
      <c r="M195" s="248"/>
      <c r="N195" s="249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538</v>
      </c>
      <c r="AU195" s="19" t="s">
        <v>81</v>
      </c>
    </row>
    <row r="196" spans="1:65" s="15" customFormat="1" ht="10">
      <c r="B196" s="211"/>
      <c r="C196" s="212"/>
      <c r="D196" s="190" t="s">
        <v>130</v>
      </c>
      <c r="E196" s="213" t="s">
        <v>19</v>
      </c>
      <c r="F196" s="214" t="s">
        <v>1596</v>
      </c>
      <c r="G196" s="212"/>
      <c r="H196" s="213" t="s">
        <v>19</v>
      </c>
      <c r="I196" s="215"/>
      <c r="J196" s="212"/>
      <c r="K196" s="212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130</v>
      </c>
      <c r="AU196" s="220" t="s">
        <v>81</v>
      </c>
      <c r="AV196" s="15" t="s">
        <v>79</v>
      </c>
      <c r="AW196" s="15" t="s">
        <v>132</v>
      </c>
      <c r="AX196" s="15" t="s">
        <v>71</v>
      </c>
      <c r="AY196" s="220" t="s">
        <v>120</v>
      </c>
    </row>
    <row r="197" spans="1:65" s="13" customFormat="1" ht="10">
      <c r="B197" s="188"/>
      <c r="C197" s="189"/>
      <c r="D197" s="190" t="s">
        <v>130</v>
      </c>
      <c r="E197" s="191" t="s">
        <v>19</v>
      </c>
      <c r="F197" s="192" t="s">
        <v>1597</v>
      </c>
      <c r="G197" s="189"/>
      <c r="H197" s="193">
        <v>2.5449999999999999</v>
      </c>
      <c r="I197" s="194"/>
      <c r="J197" s="189"/>
      <c r="K197" s="189"/>
      <c r="L197" s="195"/>
      <c r="M197" s="196"/>
      <c r="N197" s="197"/>
      <c r="O197" s="197"/>
      <c r="P197" s="197"/>
      <c r="Q197" s="197"/>
      <c r="R197" s="197"/>
      <c r="S197" s="197"/>
      <c r="T197" s="198"/>
      <c r="AT197" s="199" t="s">
        <v>130</v>
      </c>
      <c r="AU197" s="199" t="s">
        <v>81</v>
      </c>
      <c r="AV197" s="13" t="s">
        <v>81</v>
      </c>
      <c r="AW197" s="13" t="s">
        <v>132</v>
      </c>
      <c r="AX197" s="13" t="s">
        <v>71</v>
      </c>
      <c r="AY197" s="199" t="s">
        <v>120</v>
      </c>
    </row>
    <row r="198" spans="1:65" s="13" customFormat="1" ht="10">
      <c r="B198" s="188"/>
      <c r="C198" s="189"/>
      <c r="D198" s="190" t="s">
        <v>130</v>
      </c>
      <c r="E198" s="191" t="s">
        <v>19</v>
      </c>
      <c r="F198" s="192" t="s">
        <v>1598</v>
      </c>
      <c r="G198" s="189"/>
      <c r="H198" s="193">
        <v>2.5579999999999998</v>
      </c>
      <c r="I198" s="194"/>
      <c r="J198" s="189"/>
      <c r="K198" s="189"/>
      <c r="L198" s="195"/>
      <c r="M198" s="196"/>
      <c r="N198" s="197"/>
      <c r="O198" s="197"/>
      <c r="P198" s="197"/>
      <c r="Q198" s="197"/>
      <c r="R198" s="197"/>
      <c r="S198" s="197"/>
      <c r="T198" s="198"/>
      <c r="AT198" s="199" t="s">
        <v>130</v>
      </c>
      <c r="AU198" s="199" t="s">
        <v>81</v>
      </c>
      <c r="AV198" s="13" t="s">
        <v>81</v>
      </c>
      <c r="AW198" s="13" t="s">
        <v>132</v>
      </c>
      <c r="AX198" s="13" t="s">
        <v>71</v>
      </c>
      <c r="AY198" s="199" t="s">
        <v>120</v>
      </c>
    </row>
    <row r="199" spans="1:65" s="13" customFormat="1" ht="10">
      <c r="B199" s="188"/>
      <c r="C199" s="189"/>
      <c r="D199" s="190" t="s">
        <v>130</v>
      </c>
      <c r="E199" s="191" t="s">
        <v>19</v>
      </c>
      <c r="F199" s="192" t="s">
        <v>1599</v>
      </c>
      <c r="G199" s="189"/>
      <c r="H199" s="193">
        <v>2.7639999999999998</v>
      </c>
      <c r="I199" s="194"/>
      <c r="J199" s="189"/>
      <c r="K199" s="189"/>
      <c r="L199" s="195"/>
      <c r="M199" s="196"/>
      <c r="N199" s="197"/>
      <c r="O199" s="197"/>
      <c r="P199" s="197"/>
      <c r="Q199" s="197"/>
      <c r="R199" s="197"/>
      <c r="S199" s="197"/>
      <c r="T199" s="198"/>
      <c r="AT199" s="199" t="s">
        <v>130</v>
      </c>
      <c r="AU199" s="199" t="s">
        <v>81</v>
      </c>
      <c r="AV199" s="13" t="s">
        <v>81</v>
      </c>
      <c r="AW199" s="13" t="s">
        <v>132</v>
      </c>
      <c r="AX199" s="13" t="s">
        <v>71</v>
      </c>
      <c r="AY199" s="199" t="s">
        <v>120</v>
      </c>
    </row>
    <row r="200" spans="1:65" s="13" customFormat="1" ht="10">
      <c r="B200" s="188"/>
      <c r="C200" s="189"/>
      <c r="D200" s="190" t="s">
        <v>130</v>
      </c>
      <c r="E200" s="191" t="s">
        <v>19</v>
      </c>
      <c r="F200" s="192" t="s">
        <v>1600</v>
      </c>
      <c r="G200" s="189"/>
      <c r="H200" s="193">
        <v>1.4530000000000001</v>
      </c>
      <c r="I200" s="194"/>
      <c r="J200" s="189"/>
      <c r="K200" s="189"/>
      <c r="L200" s="195"/>
      <c r="M200" s="196"/>
      <c r="N200" s="197"/>
      <c r="O200" s="197"/>
      <c r="P200" s="197"/>
      <c r="Q200" s="197"/>
      <c r="R200" s="197"/>
      <c r="S200" s="197"/>
      <c r="T200" s="198"/>
      <c r="AT200" s="199" t="s">
        <v>130</v>
      </c>
      <c r="AU200" s="199" t="s">
        <v>81</v>
      </c>
      <c r="AV200" s="13" t="s">
        <v>81</v>
      </c>
      <c r="AW200" s="13" t="s">
        <v>132</v>
      </c>
      <c r="AX200" s="13" t="s">
        <v>71</v>
      </c>
      <c r="AY200" s="199" t="s">
        <v>120</v>
      </c>
    </row>
    <row r="201" spans="1:65" s="14" customFormat="1" ht="10">
      <c r="B201" s="200"/>
      <c r="C201" s="201"/>
      <c r="D201" s="190" t="s">
        <v>130</v>
      </c>
      <c r="E201" s="202" t="s">
        <v>19</v>
      </c>
      <c r="F201" s="203" t="s">
        <v>133</v>
      </c>
      <c r="G201" s="201"/>
      <c r="H201" s="204">
        <v>9.32</v>
      </c>
      <c r="I201" s="205"/>
      <c r="J201" s="201"/>
      <c r="K201" s="201"/>
      <c r="L201" s="206"/>
      <c r="M201" s="207"/>
      <c r="N201" s="208"/>
      <c r="O201" s="208"/>
      <c r="P201" s="208"/>
      <c r="Q201" s="208"/>
      <c r="R201" s="208"/>
      <c r="S201" s="208"/>
      <c r="T201" s="209"/>
      <c r="AT201" s="210" t="s">
        <v>130</v>
      </c>
      <c r="AU201" s="210" t="s">
        <v>81</v>
      </c>
      <c r="AV201" s="14" t="s">
        <v>128</v>
      </c>
      <c r="AW201" s="14" t="s">
        <v>132</v>
      </c>
      <c r="AX201" s="14" t="s">
        <v>79</v>
      </c>
      <c r="AY201" s="210" t="s">
        <v>120</v>
      </c>
    </row>
    <row r="202" spans="1:65" s="12" customFormat="1" ht="22.75" customHeight="1">
      <c r="B202" s="159"/>
      <c r="C202" s="160"/>
      <c r="D202" s="161" t="s">
        <v>70</v>
      </c>
      <c r="E202" s="173" t="s">
        <v>151</v>
      </c>
      <c r="F202" s="173" t="s">
        <v>599</v>
      </c>
      <c r="G202" s="160"/>
      <c r="H202" s="160"/>
      <c r="I202" s="163"/>
      <c r="J202" s="174">
        <f>BK202</f>
        <v>0</v>
      </c>
      <c r="K202" s="160"/>
      <c r="L202" s="165"/>
      <c r="M202" s="166"/>
      <c r="N202" s="167"/>
      <c r="O202" s="167"/>
      <c r="P202" s="168">
        <f>SUM(P203:P278)</f>
        <v>0</v>
      </c>
      <c r="Q202" s="167"/>
      <c r="R202" s="168">
        <f>SUM(R203:R278)</f>
        <v>111.41432292</v>
      </c>
      <c r="S202" s="167"/>
      <c r="T202" s="169">
        <f>SUM(T203:T278)</f>
        <v>0</v>
      </c>
      <c r="AR202" s="170" t="s">
        <v>79</v>
      </c>
      <c r="AT202" s="171" t="s">
        <v>70</v>
      </c>
      <c r="AU202" s="171" t="s">
        <v>79</v>
      </c>
      <c r="AY202" s="170" t="s">
        <v>120</v>
      </c>
      <c r="BK202" s="172">
        <f>SUM(BK203:BK278)</f>
        <v>0</v>
      </c>
    </row>
    <row r="203" spans="1:65" s="2" customFormat="1" ht="16.5" customHeight="1">
      <c r="A203" s="36"/>
      <c r="B203" s="37"/>
      <c r="C203" s="175" t="s">
        <v>298</v>
      </c>
      <c r="D203" s="175" t="s">
        <v>123</v>
      </c>
      <c r="E203" s="176" t="s">
        <v>1601</v>
      </c>
      <c r="F203" s="177" t="s">
        <v>1602</v>
      </c>
      <c r="G203" s="178" t="s">
        <v>136</v>
      </c>
      <c r="H203" s="179">
        <v>28.97</v>
      </c>
      <c r="I203" s="180"/>
      <c r="J203" s="181">
        <f>ROUND(I203*H203,2)</f>
        <v>0</v>
      </c>
      <c r="K203" s="177" t="s">
        <v>536</v>
      </c>
      <c r="L203" s="41"/>
      <c r="M203" s="182" t="s">
        <v>19</v>
      </c>
      <c r="N203" s="183" t="s">
        <v>42</v>
      </c>
      <c r="O203" s="66"/>
      <c r="P203" s="184">
        <f>O203*H203</f>
        <v>0</v>
      </c>
      <c r="Q203" s="184">
        <v>2.5021499999999999</v>
      </c>
      <c r="R203" s="184">
        <f>Q203*H203</f>
        <v>72.487285499999999</v>
      </c>
      <c r="S203" s="184">
        <v>0</v>
      </c>
      <c r="T203" s="185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6" t="s">
        <v>128</v>
      </c>
      <c r="AT203" s="186" t="s">
        <v>123</v>
      </c>
      <c r="AU203" s="186" t="s">
        <v>81</v>
      </c>
      <c r="AY203" s="19" t="s">
        <v>120</v>
      </c>
      <c r="BE203" s="187">
        <f>IF(N203="základní",J203,0)</f>
        <v>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19" t="s">
        <v>79</v>
      </c>
      <c r="BK203" s="187">
        <f>ROUND(I203*H203,2)</f>
        <v>0</v>
      </c>
      <c r="BL203" s="19" t="s">
        <v>128</v>
      </c>
      <c r="BM203" s="186" t="s">
        <v>1603</v>
      </c>
    </row>
    <row r="204" spans="1:65" s="2" customFormat="1" ht="10">
      <c r="A204" s="36"/>
      <c r="B204" s="37"/>
      <c r="C204" s="38"/>
      <c r="D204" s="245" t="s">
        <v>538</v>
      </c>
      <c r="E204" s="38"/>
      <c r="F204" s="246" t="s">
        <v>1604</v>
      </c>
      <c r="G204" s="38"/>
      <c r="H204" s="38"/>
      <c r="I204" s="247"/>
      <c r="J204" s="38"/>
      <c r="K204" s="38"/>
      <c r="L204" s="41"/>
      <c r="M204" s="248"/>
      <c r="N204" s="249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538</v>
      </c>
      <c r="AU204" s="19" t="s">
        <v>81</v>
      </c>
    </row>
    <row r="205" spans="1:65" s="15" customFormat="1" ht="10">
      <c r="B205" s="211"/>
      <c r="C205" s="212"/>
      <c r="D205" s="190" t="s">
        <v>130</v>
      </c>
      <c r="E205" s="213" t="s">
        <v>19</v>
      </c>
      <c r="F205" s="214" t="s">
        <v>1605</v>
      </c>
      <c r="G205" s="212"/>
      <c r="H205" s="213" t="s">
        <v>19</v>
      </c>
      <c r="I205" s="215"/>
      <c r="J205" s="212"/>
      <c r="K205" s="212"/>
      <c r="L205" s="216"/>
      <c r="M205" s="217"/>
      <c r="N205" s="218"/>
      <c r="O205" s="218"/>
      <c r="P205" s="218"/>
      <c r="Q205" s="218"/>
      <c r="R205" s="218"/>
      <c r="S205" s="218"/>
      <c r="T205" s="219"/>
      <c r="AT205" s="220" t="s">
        <v>130</v>
      </c>
      <c r="AU205" s="220" t="s">
        <v>81</v>
      </c>
      <c r="AV205" s="15" t="s">
        <v>79</v>
      </c>
      <c r="AW205" s="15" t="s">
        <v>132</v>
      </c>
      <c r="AX205" s="15" t="s">
        <v>71</v>
      </c>
      <c r="AY205" s="220" t="s">
        <v>120</v>
      </c>
    </row>
    <row r="206" spans="1:65" s="13" customFormat="1" ht="10">
      <c r="B206" s="188"/>
      <c r="C206" s="189"/>
      <c r="D206" s="190" t="s">
        <v>130</v>
      </c>
      <c r="E206" s="191" t="s">
        <v>19</v>
      </c>
      <c r="F206" s="192" t="s">
        <v>1606</v>
      </c>
      <c r="G206" s="189"/>
      <c r="H206" s="193">
        <v>26.57</v>
      </c>
      <c r="I206" s="194"/>
      <c r="J206" s="189"/>
      <c r="K206" s="189"/>
      <c r="L206" s="195"/>
      <c r="M206" s="196"/>
      <c r="N206" s="197"/>
      <c r="O206" s="197"/>
      <c r="P206" s="197"/>
      <c r="Q206" s="197"/>
      <c r="R206" s="197"/>
      <c r="S206" s="197"/>
      <c r="T206" s="198"/>
      <c r="AT206" s="199" t="s">
        <v>130</v>
      </c>
      <c r="AU206" s="199" t="s">
        <v>81</v>
      </c>
      <c r="AV206" s="13" t="s">
        <v>81</v>
      </c>
      <c r="AW206" s="13" t="s">
        <v>132</v>
      </c>
      <c r="AX206" s="13" t="s">
        <v>71</v>
      </c>
      <c r="AY206" s="199" t="s">
        <v>120</v>
      </c>
    </row>
    <row r="207" spans="1:65" s="15" customFormat="1" ht="10">
      <c r="B207" s="211"/>
      <c r="C207" s="212"/>
      <c r="D207" s="190" t="s">
        <v>130</v>
      </c>
      <c r="E207" s="213" t="s">
        <v>19</v>
      </c>
      <c r="F207" s="214" t="s">
        <v>1607</v>
      </c>
      <c r="G207" s="212"/>
      <c r="H207" s="213" t="s">
        <v>19</v>
      </c>
      <c r="I207" s="215"/>
      <c r="J207" s="212"/>
      <c r="K207" s="212"/>
      <c r="L207" s="216"/>
      <c r="M207" s="217"/>
      <c r="N207" s="218"/>
      <c r="O207" s="218"/>
      <c r="P207" s="218"/>
      <c r="Q207" s="218"/>
      <c r="R207" s="218"/>
      <c r="S207" s="218"/>
      <c r="T207" s="219"/>
      <c r="AT207" s="220" t="s">
        <v>130</v>
      </c>
      <c r="AU207" s="220" t="s">
        <v>81</v>
      </c>
      <c r="AV207" s="15" t="s">
        <v>79</v>
      </c>
      <c r="AW207" s="15" t="s">
        <v>132</v>
      </c>
      <c r="AX207" s="15" t="s">
        <v>71</v>
      </c>
      <c r="AY207" s="220" t="s">
        <v>120</v>
      </c>
    </row>
    <row r="208" spans="1:65" s="13" customFormat="1" ht="10">
      <c r="B208" s="188"/>
      <c r="C208" s="189"/>
      <c r="D208" s="190" t="s">
        <v>130</v>
      </c>
      <c r="E208" s="191" t="s">
        <v>19</v>
      </c>
      <c r="F208" s="192" t="s">
        <v>1608</v>
      </c>
      <c r="G208" s="189"/>
      <c r="H208" s="193">
        <v>2.4</v>
      </c>
      <c r="I208" s="194"/>
      <c r="J208" s="189"/>
      <c r="K208" s="189"/>
      <c r="L208" s="195"/>
      <c r="M208" s="196"/>
      <c r="N208" s="197"/>
      <c r="O208" s="197"/>
      <c r="P208" s="197"/>
      <c r="Q208" s="197"/>
      <c r="R208" s="197"/>
      <c r="S208" s="197"/>
      <c r="T208" s="198"/>
      <c r="AT208" s="199" t="s">
        <v>130</v>
      </c>
      <c r="AU208" s="199" t="s">
        <v>81</v>
      </c>
      <c r="AV208" s="13" t="s">
        <v>81</v>
      </c>
      <c r="AW208" s="13" t="s">
        <v>132</v>
      </c>
      <c r="AX208" s="13" t="s">
        <v>71</v>
      </c>
      <c r="AY208" s="199" t="s">
        <v>120</v>
      </c>
    </row>
    <row r="209" spans="1:65" s="14" customFormat="1" ht="10">
      <c r="B209" s="200"/>
      <c r="C209" s="201"/>
      <c r="D209" s="190" t="s">
        <v>130</v>
      </c>
      <c r="E209" s="202" t="s">
        <v>19</v>
      </c>
      <c r="F209" s="203" t="s">
        <v>133</v>
      </c>
      <c r="G209" s="201"/>
      <c r="H209" s="204">
        <v>28.97</v>
      </c>
      <c r="I209" s="205"/>
      <c r="J209" s="201"/>
      <c r="K209" s="201"/>
      <c r="L209" s="206"/>
      <c r="M209" s="207"/>
      <c r="N209" s="208"/>
      <c r="O209" s="208"/>
      <c r="P209" s="208"/>
      <c r="Q209" s="208"/>
      <c r="R209" s="208"/>
      <c r="S209" s="208"/>
      <c r="T209" s="209"/>
      <c r="AT209" s="210" t="s">
        <v>130</v>
      </c>
      <c r="AU209" s="210" t="s">
        <v>81</v>
      </c>
      <c r="AV209" s="14" t="s">
        <v>128</v>
      </c>
      <c r="AW209" s="14" t="s">
        <v>132</v>
      </c>
      <c r="AX209" s="14" t="s">
        <v>79</v>
      </c>
      <c r="AY209" s="210" t="s">
        <v>120</v>
      </c>
    </row>
    <row r="210" spans="1:65" s="2" customFormat="1" ht="21.75" customHeight="1">
      <c r="A210" s="36"/>
      <c r="B210" s="37"/>
      <c r="C210" s="175" t="s">
        <v>307</v>
      </c>
      <c r="D210" s="175" t="s">
        <v>123</v>
      </c>
      <c r="E210" s="176" t="s">
        <v>1609</v>
      </c>
      <c r="F210" s="177" t="s">
        <v>1610</v>
      </c>
      <c r="G210" s="178" t="s">
        <v>404</v>
      </c>
      <c r="H210" s="179">
        <v>98.96</v>
      </c>
      <c r="I210" s="180"/>
      <c r="J210" s="181">
        <f>ROUND(I210*H210,2)</f>
        <v>0</v>
      </c>
      <c r="K210" s="177" t="s">
        <v>536</v>
      </c>
      <c r="L210" s="41"/>
      <c r="M210" s="182" t="s">
        <v>19</v>
      </c>
      <c r="N210" s="183" t="s">
        <v>42</v>
      </c>
      <c r="O210" s="66"/>
      <c r="P210" s="184">
        <f>O210*H210</f>
        <v>0</v>
      </c>
      <c r="Q210" s="184">
        <v>2.5190000000000001E-2</v>
      </c>
      <c r="R210" s="184">
        <f>Q210*H210</f>
        <v>2.4928024</v>
      </c>
      <c r="S210" s="184">
        <v>0</v>
      </c>
      <c r="T210" s="185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6" t="s">
        <v>128</v>
      </c>
      <c r="AT210" s="186" t="s">
        <v>123</v>
      </c>
      <c r="AU210" s="186" t="s">
        <v>81</v>
      </c>
      <c r="AY210" s="19" t="s">
        <v>120</v>
      </c>
      <c r="BE210" s="187">
        <f>IF(N210="základní",J210,0)</f>
        <v>0</v>
      </c>
      <c r="BF210" s="187">
        <f>IF(N210="snížená",J210,0)</f>
        <v>0</v>
      </c>
      <c r="BG210" s="187">
        <f>IF(N210="zákl. přenesená",J210,0)</f>
        <v>0</v>
      </c>
      <c r="BH210" s="187">
        <f>IF(N210="sníž. přenesená",J210,0)</f>
        <v>0</v>
      </c>
      <c r="BI210" s="187">
        <f>IF(N210="nulová",J210,0)</f>
        <v>0</v>
      </c>
      <c r="BJ210" s="19" t="s">
        <v>79</v>
      </c>
      <c r="BK210" s="187">
        <f>ROUND(I210*H210,2)</f>
        <v>0</v>
      </c>
      <c r="BL210" s="19" t="s">
        <v>128</v>
      </c>
      <c r="BM210" s="186" t="s">
        <v>1611</v>
      </c>
    </row>
    <row r="211" spans="1:65" s="2" customFormat="1" ht="10">
      <c r="A211" s="36"/>
      <c r="B211" s="37"/>
      <c r="C211" s="38"/>
      <c r="D211" s="245" t="s">
        <v>538</v>
      </c>
      <c r="E211" s="38"/>
      <c r="F211" s="246" t="s">
        <v>1612</v>
      </c>
      <c r="G211" s="38"/>
      <c r="H211" s="38"/>
      <c r="I211" s="247"/>
      <c r="J211" s="38"/>
      <c r="K211" s="38"/>
      <c r="L211" s="41"/>
      <c r="M211" s="248"/>
      <c r="N211" s="249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538</v>
      </c>
      <c r="AU211" s="19" t="s">
        <v>81</v>
      </c>
    </row>
    <row r="212" spans="1:65" s="15" customFormat="1" ht="10">
      <c r="B212" s="211"/>
      <c r="C212" s="212"/>
      <c r="D212" s="190" t="s">
        <v>130</v>
      </c>
      <c r="E212" s="213" t="s">
        <v>19</v>
      </c>
      <c r="F212" s="214" t="s">
        <v>1613</v>
      </c>
      <c r="G212" s="212"/>
      <c r="H212" s="213" t="s">
        <v>19</v>
      </c>
      <c r="I212" s="215"/>
      <c r="J212" s="212"/>
      <c r="K212" s="212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130</v>
      </c>
      <c r="AU212" s="220" t="s">
        <v>81</v>
      </c>
      <c r="AV212" s="15" t="s">
        <v>79</v>
      </c>
      <c r="AW212" s="15" t="s">
        <v>132</v>
      </c>
      <c r="AX212" s="15" t="s">
        <v>71</v>
      </c>
      <c r="AY212" s="220" t="s">
        <v>120</v>
      </c>
    </row>
    <row r="213" spans="1:65" s="13" customFormat="1" ht="10">
      <c r="B213" s="188"/>
      <c r="C213" s="189"/>
      <c r="D213" s="190" t="s">
        <v>130</v>
      </c>
      <c r="E213" s="191" t="s">
        <v>19</v>
      </c>
      <c r="F213" s="192" t="s">
        <v>1614</v>
      </c>
      <c r="G213" s="189"/>
      <c r="H213" s="193">
        <v>84.24</v>
      </c>
      <c r="I213" s="194"/>
      <c r="J213" s="189"/>
      <c r="K213" s="189"/>
      <c r="L213" s="195"/>
      <c r="M213" s="196"/>
      <c r="N213" s="197"/>
      <c r="O213" s="197"/>
      <c r="P213" s="197"/>
      <c r="Q213" s="197"/>
      <c r="R213" s="197"/>
      <c r="S213" s="197"/>
      <c r="T213" s="198"/>
      <c r="AT213" s="199" t="s">
        <v>130</v>
      </c>
      <c r="AU213" s="199" t="s">
        <v>81</v>
      </c>
      <c r="AV213" s="13" t="s">
        <v>81</v>
      </c>
      <c r="AW213" s="13" t="s">
        <v>132</v>
      </c>
      <c r="AX213" s="13" t="s">
        <v>71</v>
      </c>
      <c r="AY213" s="199" t="s">
        <v>120</v>
      </c>
    </row>
    <row r="214" spans="1:65" s="13" customFormat="1" ht="10">
      <c r="B214" s="188"/>
      <c r="C214" s="189"/>
      <c r="D214" s="190" t="s">
        <v>130</v>
      </c>
      <c r="E214" s="191" t="s">
        <v>19</v>
      </c>
      <c r="F214" s="192" t="s">
        <v>1615</v>
      </c>
      <c r="G214" s="189"/>
      <c r="H214" s="193">
        <v>0.84</v>
      </c>
      <c r="I214" s="194"/>
      <c r="J214" s="189"/>
      <c r="K214" s="189"/>
      <c r="L214" s="195"/>
      <c r="M214" s="196"/>
      <c r="N214" s="197"/>
      <c r="O214" s="197"/>
      <c r="P214" s="197"/>
      <c r="Q214" s="197"/>
      <c r="R214" s="197"/>
      <c r="S214" s="197"/>
      <c r="T214" s="198"/>
      <c r="AT214" s="199" t="s">
        <v>130</v>
      </c>
      <c r="AU214" s="199" t="s">
        <v>81</v>
      </c>
      <c r="AV214" s="13" t="s">
        <v>81</v>
      </c>
      <c r="AW214" s="13" t="s">
        <v>132</v>
      </c>
      <c r="AX214" s="13" t="s">
        <v>71</v>
      </c>
      <c r="AY214" s="199" t="s">
        <v>120</v>
      </c>
    </row>
    <row r="215" spans="1:65" s="15" customFormat="1" ht="10">
      <c r="B215" s="211"/>
      <c r="C215" s="212"/>
      <c r="D215" s="190" t="s">
        <v>130</v>
      </c>
      <c r="E215" s="213" t="s">
        <v>19</v>
      </c>
      <c r="F215" s="214" t="s">
        <v>1616</v>
      </c>
      <c r="G215" s="212"/>
      <c r="H215" s="213" t="s">
        <v>19</v>
      </c>
      <c r="I215" s="215"/>
      <c r="J215" s="212"/>
      <c r="K215" s="212"/>
      <c r="L215" s="216"/>
      <c r="M215" s="217"/>
      <c r="N215" s="218"/>
      <c r="O215" s="218"/>
      <c r="P215" s="218"/>
      <c r="Q215" s="218"/>
      <c r="R215" s="218"/>
      <c r="S215" s="218"/>
      <c r="T215" s="219"/>
      <c r="AT215" s="220" t="s">
        <v>130</v>
      </c>
      <c r="AU215" s="220" t="s">
        <v>81</v>
      </c>
      <c r="AV215" s="15" t="s">
        <v>79</v>
      </c>
      <c r="AW215" s="15" t="s">
        <v>132</v>
      </c>
      <c r="AX215" s="15" t="s">
        <v>71</v>
      </c>
      <c r="AY215" s="220" t="s">
        <v>120</v>
      </c>
    </row>
    <row r="216" spans="1:65" s="13" customFormat="1" ht="10">
      <c r="B216" s="188"/>
      <c r="C216" s="189"/>
      <c r="D216" s="190" t="s">
        <v>130</v>
      </c>
      <c r="E216" s="191" t="s">
        <v>19</v>
      </c>
      <c r="F216" s="192" t="s">
        <v>1617</v>
      </c>
      <c r="G216" s="189"/>
      <c r="H216" s="193">
        <v>13.88</v>
      </c>
      <c r="I216" s="194"/>
      <c r="J216" s="189"/>
      <c r="K216" s="189"/>
      <c r="L216" s="195"/>
      <c r="M216" s="196"/>
      <c r="N216" s="197"/>
      <c r="O216" s="197"/>
      <c r="P216" s="197"/>
      <c r="Q216" s="197"/>
      <c r="R216" s="197"/>
      <c r="S216" s="197"/>
      <c r="T216" s="198"/>
      <c r="AT216" s="199" t="s">
        <v>130</v>
      </c>
      <c r="AU216" s="199" t="s">
        <v>81</v>
      </c>
      <c r="AV216" s="13" t="s">
        <v>81</v>
      </c>
      <c r="AW216" s="13" t="s">
        <v>132</v>
      </c>
      <c r="AX216" s="13" t="s">
        <v>71</v>
      </c>
      <c r="AY216" s="199" t="s">
        <v>120</v>
      </c>
    </row>
    <row r="217" spans="1:65" s="14" customFormat="1" ht="10">
      <c r="B217" s="200"/>
      <c r="C217" s="201"/>
      <c r="D217" s="190" t="s">
        <v>130</v>
      </c>
      <c r="E217" s="202" t="s">
        <v>19</v>
      </c>
      <c r="F217" s="203" t="s">
        <v>133</v>
      </c>
      <c r="G217" s="201"/>
      <c r="H217" s="204">
        <v>98.96</v>
      </c>
      <c r="I217" s="205"/>
      <c r="J217" s="201"/>
      <c r="K217" s="201"/>
      <c r="L217" s="206"/>
      <c r="M217" s="207"/>
      <c r="N217" s="208"/>
      <c r="O217" s="208"/>
      <c r="P217" s="208"/>
      <c r="Q217" s="208"/>
      <c r="R217" s="208"/>
      <c r="S217" s="208"/>
      <c r="T217" s="209"/>
      <c r="AT217" s="210" t="s">
        <v>130</v>
      </c>
      <c r="AU217" s="210" t="s">
        <v>81</v>
      </c>
      <c r="AV217" s="14" t="s">
        <v>128</v>
      </c>
      <c r="AW217" s="14" t="s">
        <v>132</v>
      </c>
      <c r="AX217" s="14" t="s">
        <v>79</v>
      </c>
      <c r="AY217" s="210" t="s">
        <v>120</v>
      </c>
    </row>
    <row r="218" spans="1:65" s="2" customFormat="1" ht="21.75" customHeight="1">
      <c r="A218" s="36"/>
      <c r="B218" s="37"/>
      <c r="C218" s="175" t="s">
        <v>311</v>
      </c>
      <c r="D218" s="175" t="s">
        <v>123</v>
      </c>
      <c r="E218" s="176" t="s">
        <v>1618</v>
      </c>
      <c r="F218" s="177" t="s">
        <v>1619</v>
      </c>
      <c r="G218" s="178" t="s">
        <v>404</v>
      </c>
      <c r="H218" s="179">
        <v>98.96</v>
      </c>
      <c r="I218" s="180"/>
      <c r="J218" s="181">
        <f>ROUND(I218*H218,2)</f>
        <v>0</v>
      </c>
      <c r="K218" s="177" t="s">
        <v>536</v>
      </c>
      <c r="L218" s="41"/>
      <c r="M218" s="182" t="s">
        <v>19</v>
      </c>
      <c r="N218" s="183" t="s">
        <v>42</v>
      </c>
      <c r="O218" s="66"/>
      <c r="P218" s="184">
        <f>O218*H218</f>
        <v>0</v>
      </c>
      <c r="Q218" s="184">
        <v>0</v>
      </c>
      <c r="R218" s="184">
        <f>Q218*H218</f>
        <v>0</v>
      </c>
      <c r="S218" s="184">
        <v>0</v>
      </c>
      <c r="T218" s="185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6" t="s">
        <v>128</v>
      </c>
      <c r="AT218" s="186" t="s">
        <v>123</v>
      </c>
      <c r="AU218" s="186" t="s">
        <v>81</v>
      </c>
      <c r="AY218" s="19" t="s">
        <v>120</v>
      </c>
      <c r="BE218" s="187">
        <f>IF(N218="základní",J218,0)</f>
        <v>0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19" t="s">
        <v>79</v>
      </c>
      <c r="BK218" s="187">
        <f>ROUND(I218*H218,2)</f>
        <v>0</v>
      </c>
      <c r="BL218" s="19" t="s">
        <v>128</v>
      </c>
      <c r="BM218" s="186" t="s">
        <v>1620</v>
      </c>
    </row>
    <row r="219" spans="1:65" s="2" customFormat="1" ht="10">
      <c r="A219" s="36"/>
      <c r="B219" s="37"/>
      <c r="C219" s="38"/>
      <c r="D219" s="245" t="s">
        <v>538</v>
      </c>
      <c r="E219" s="38"/>
      <c r="F219" s="246" t="s">
        <v>1621</v>
      </c>
      <c r="G219" s="38"/>
      <c r="H219" s="38"/>
      <c r="I219" s="247"/>
      <c r="J219" s="38"/>
      <c r="K219" s="38"/>
      <c r="L219" s="41"/>
      <c r="M219" s="248"/>
      <c r="N219" s="249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538</v>
      </c>
      <c r="AU219" s="19" t="s">
        <v>81</v>
      </c>
    </row>
    <row r="220" spans="1:65" s="15" customFormat="1" ht="10">
      <c r="B220" s="211"/>
      <c r="C220" s="212"/>
      <c r="D220" s="190" t="s">
        <v>130</v>
      </c>
      <c r="E220" s="213" t="s">
        <v>19</v>
      </c>
      <c r="F220" s="214" t="s">
        <v>1613</v>
      </c>
      <c r="G220" s="212"/>
      <c r="H220" s="213" t="s">
        <v>19</v>
      </c>
      <c r="I220" s="215"/>
      <c r="J220" s="212"/>
      <c r="K220" s="212"/>
      <c r="L220" s="216"/>
      <c r="M220" s="217"/>
      <c r="N220" s="218"/>
      <c r="O220" s="218"/>
      <c r="P220" s="218"/>
      <c r="Q220" s="218"/>
      <c r="R220" s="218"/>
      <c r="S220" s="218"/>
      <c r="T220" s="219"/>
      <c r="AT220" s="220" t="s">
        <v>130</v>
      </c>
      <c r="AU220" s="220" t="s">
        <v>81</v>
      </c>
      <c r="AV220" s="15" t="s">
        <v>79</v>
      </c>
      <c r="AW220" s="15" t="s">
        <v>132</v>
      </c>
      <c r="AX220" s="15" t="s">
        <v>71</v>
      </c>
      <c r="AY220" s="220" t="s">
        <v>120</v>
      </c>
    </row>
    <row r="221" spans="1:65" s="13" customFormat="1" ht="10">
      <c r="B221" s="188"/>
      <c r="C221" s="189"/>
      <c r="D221" s="190" t="s">
        <v>130</v>
      </c>
      <c r="E221" s="191" t="s">
        <v>19</v>
      </c>
      <c r="F221" s="192" t="s">
        <v>1614</v>
      </c>
      <c r="G221" s="189"/>
      <c r="H221" s="193">
        <v>84.24</v>
      </c>
      <c r="I221" s="194"/>
      <c r="J221" s="189"/>
      <c r="K221" s="189"/>
      <c r="L221" s="195"/>
      <c r="M221" s="196"/>
      <c r="N221" s="197"/>
      <c r="O221" s="197"/>
      <c r="P221" s="197"/>
      <c r="Q221" s="197"/>
      <c r="R221" s="197"/>
      <c r="S221" s="197"/>
      <c r="T221" s="198"/>
      <c r="AT221" s="199" t="s">
        <v>130</v>
      </c>
      <c r="AU221" s="199" t="s">
        <v>81</v>
      </c>
      <c r="AV221" s="13" t="s">
        <v>81</v>
      </c>
      <c r="AW221" s="13" t="s">
        <v>132</v>
      </c>
      <c r="AX221" s="13" t="s">
        <v>71</v>
      </c>
      <c r="AY221" s="199" t="s">
        <v>120</v>
      </c>
    </row>
    <row r="222" spans="1:65" s="13" customFormat="1" ht="10">
      <c r="B222" s="188"/>
      <c r="C222" s="189"/>
      <c r="D222" s="190" t="s">
        <v>130</v>
      </c>
      <c r="E222" s="191" t="s">
        <v>19</v>
      </c>
      <c r="F222" s="192" t="s">
        <v>1615</v>
      </c>
      <c r="G222" s="189"/>
      <c r="H222" s="193">
        <v>0.84</v>
      </c>
      <c r="I222" s="194"/>
      <c r="J222" s="189"/>
      <c r="K222" s="189"/>
      <c r="L222" s="195"/>
      <c r="M222" s="196"/>
      <c r="N222" s="197"/>
      <c r="O222" s="197"/>
      <c r="P222" s="197"/>
      <c r="Q222" s="197"/>
      <c r="R222" s="197"/>
      <c r="S222" s="197"/>
      <c r="T222" s="198"/>
      <c r="AT222" s="199" t="s">
        <v>130</v>
      </c>
      <c r="AU222" s="199" t="s">
        <v>81</v>
      </c>
      <c r="AV222" s="13" t="s">
        <v>81</v>
      </c>
      <c r="AW222" s="13" t="s">
        <v>132</v>
      </c>
      <c r="AX222" s="13" t="s">
        <v>71</v>
      </c>
      <c r="AY222" s="199" t="s">
        <v>120</v>
      </c>
    </row>
    <row r="223" spans="1:65" s="15" customFormat="1" ht="10">
      <c r="B223" s="211"/>
      <c r="C223" s="212"/>
      <c r="D223" s="190" t="s">
        <v>130</v>
      </c>
      <c r="E223" s="213" t="s">
        <v>19</v>
      </c>
      <c r="F223" s="214" t="s">
        <v>1616</v>
      </c>
      <c r="G223" s="212"/>
      <c r="H223" s="213" t="s">
        <v>19</v>
      </c>
      <c r="I223" s="215"/>
      <c r="J223" s="212"/>
      <c r="K223" s="212"/>
      <c r="L223" s="216"/>
      <c r="M223" s="217"/>
      <c r="N223" s="218"/>
      <c r="O223" s="218"/>
      <c r="P223" s="218"/>
      <c r="Q223" s="218"/>
      <c r="R223" s="218"/>
      <c r="S223" s="218"/>
      <c r="T223" s="219"/>
      <c r="AT223" s="220" t="s">
        <v>130</v>
      </c>
      <c r="AU223" s="220" t="s">
        <v>81</v>
      </c>
      <c r="AV223" s="15" t="s">
        <v>79</v>
      </c>
      <c r="AW223" s="15" t="s">
        <v>132</v>
      </c>
      <c r="AX223" s="15" t="s">
        <v>71</v>
      </c>
      <c r="AY223" s="220" t="s">
        <v>120</v>
      </c>
    </row>
    <row r="224" spans="1:65" s="13" customFormat="1" ht="10">
      <c r="B224" s="188"/>
      <c r="C224" s="189"/>
      <c r="D224" s="190" t="s">
        <v>130</v>
      </c>
      <c r="E224" s="191" t="s">
        <v>19</v>
      </c>
      <c r="F224" s="192" t="s">
        <v>1617</v>
      </c>
      <c r="G224" s="189"/>
      <c r="H224" s="193">
        <v>13.88</v>
      </c>
      <c r="I224" s="194"/>
      <c r="J224" s="189"/>
      <c r="K224" s="189"/>
      <c r="L224" s="195"/>
      <c r="M224" s="196"/>
      <c r="N224" s="197"/>
      <c r="O224" s="197"/>
      <c r="P224" s="197"/>
      <c r="Q224" s="197"/>
      <c r="R224" s="197"/>
      <c r="S224" s="197"/>
      <c r="T224" s="198"/>
      <c r="AT224" s="199" t="s">
        <v>130</v>
      </c>
      <c r="AU224" s="199" t="s">
        <v>81</v>
      </c>
      <c r="AV224" s="13" t="s">
        <v>81</v>
      </c>
      <c r="AW224" s="13" t="s">
        <v>132</v>
      </c>
      <c r="AX224" s="13" t="s">
        <v>71</v>
      </c>
      <c r="AY224" s="199" t="s">
        <v>120</v>
      </c>
    </row>
    <row r="225" spans="1:65" s="14" customFormat="1" ht="10">
      <c r="B225" s="200"/>
      <c r="C225" s="201"/>
      <c r="D225" s="190" t="s">
        <v>130</v>
      </c>
      <c r="E225" s="202" t="s">
        <v>19</v>
      </c>
      <c r="F225" s="203" t="s">
        <v>133</v>
      </c>
      <c r="G225" s="201"/>
      <c r="H225" s="204">
        <v>98.96</v>
      </c>
      <c r="I225" s="205"/>
      <c r="J225" s="201"/>
      <c r="K225" s="201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130</v>
      </c>
      <c r="AU225" s="210" t="s">
        <v>81</v>
      </c>
      <c r="AV225" s="14" t="s">
        <v>128</v>
      </c>
      <c r="AW225" s="14" t="s">
        <v>132</v>
      </c>
      <c r="AX225" s="14" t="s">
        <v>79</v>
      </c>
      <c r="AY225" s="210" t="s">
        <v>120</v>
      </c>
    </row>
    <row r="226" spans="1:65" s="2" customFormat="1" ht="16.5" customHeight="1">
      <c r="A226" s="36"/>
      <c r="B226" s="37"/>
      <c r="C226" s="175" t="s">
        <v>316</v>
      </c>
      <c r="D226" s="175" t="s">
        <v>123</v>
      </c>
      <c r="E226" s="176" t="s">
        <v>1622</v>
      </c>
      <c r="F226" s="177" t="s">
        <v>1623</v>
      </c>
      <c r="G226" s="178" t="s">
        <v>189</v>
      </c>
      <c r="H226" s="179">
        <v>2.3039999999999998</v>
      </c>
      <c r="I226" s="180"/>
      <c r="J226" s="181">
        <f>ROUND(I226*H226,2)</f>
        <v>0</v>
      </c>
      <c r="K226" s="177" t="s">
        <v>536</v>
      </c>
      <c r="L226" s="41"/>
      <c r="M226" s="182" t="s">
        <v>19</v>
      </c>
      <c r="N226" s="183" t="s">
        <v>42</v>
      </c>
      <c r="O226" s="66"/>
      <c r="P226" s="184">
        <f>O226*H226</f>
        <v>0</v>
      </c>
      <c r="Q226" s="184">
        <v>1.04741</v>
      </c>
      <c r="R226" s="184">
        <f>Q226*H226</f>
        <v>2.4132326399999999</v>
      </c>
      <c r="S226" s="184">
        <v>0</v>
      </c>
      <c r="T226" s="185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6" t="s">
        <v>128</v>
      </c>
      <c r="AT226" s="186" t="s">
        <v>123</v>
      </c>
      <c r="AU226" s="186" t="s">
        <v>81</v>
      </c>
      <c r="AY226" s="19" t="s">
        <v>120</v>
      </c>
      <c r="BE226" s="187">
        <f>IF(N226="základní",J226,0)</f>
        <v>0</v>
      </c>
      <c r="BF226" s="187">
        <f>IF(N226="snížená",J226,0)</f>
        <v>0</v>
      </c>
      <c r="BG226" s="187">
        <f>IF(N226="zákl. přenesená",J226,0)</f>
        <v>0</v>
      </c>
      <c r="BH226" s="187">
        <f>IF(N226="sníž. přenesená",J226,0)</f>
        <v>0</v>
      </c>
      <c r="BI226" s="187">
        <f>IF(N226="nulová",J226,0)</f>
        <v>0</v>
      </c>
      <c r="BJ226" s="19" t="s">
        <v>79</v>
      </c>
      <c r="BK226" s="187">
        <f>ROUND(I226*H226,2)</f>
        <v>0</v>
      </c>
      <c r="BL226" s="19" t="s">
        <v>128</v>
      </c>
      <c r="BM226" s="186" t="s">
        <v>1624</v>
      </c>
    </row>
    <row r="227" spans="1:65" s="2" customFormat="1" ht="10">
      <c r="A227" s="36"/>
      <c r="B227" s="37"/>
      <c r="C227" s="38"/>
      <c r="D227" s="245" t="s">
        <v>538</v>
      </c>
      <c r="E227" s="38"/>
      <c r="F227" s="246" t="s">
        <v>1625</v>
      </c>
      <c r="G227" s="38"/>
      <c r="H227" s="38"/>
      <c r="I227" s="247"/>
      <c r="J227" s="38"/>
      <c r="K227" s="38"/>
      <c r="L227" s="41"/>
      <c r="M227" s="248"/>
      <c r="N227" s="249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538</v>
      </c>
      <c r="AU227" s="19" t="s">
        <v>81</v>
      </c>
    </row>
    <row r="228" spans="1:65" s="15" customFormat="1" ht="10">
      <c r="B228" s="211"/>
      <c r="C228" s="212"/>
      <c r="D228" s="190" t="s">
        <v>130</v>
      </c>
      <c r="E228" s="213" t="s">
        <v>19</v>
      </c>
      <c r="F228" s="214" t="s">
        <v>1626</v>
      </c>
      <c r="G228" s="212"/>
      <c r="H228" s="213" t="s">
        <v>19</v>
      </c>
      <c r="I228" s="215"/>
      <c r="J228" s="212"/>
      <c r="K228" s="212"/>
      <c r="L228" s="216"/>
      <c r="M228" s="217"/>
      <c r="N228" s="218"/>
      <c r="O228" s="218"/>
      <c r="P228" s="218"/>
      <c r="Q228" s="218"/>
      <c r="R228" s="218"/>
      <c r="S228" s="218"/>
      <c r="T228" s="219"/>
      <c r="AT228" s="220" t="s">
        <v>130</v>
      </c>
      <c r="AU228" s="220" t="s">
        <v>81</v>
      </c>
      <c r="AV228" s="15" t="s">
        <v>79</v>
      </c>
      <c r="AW228" s="15" t="s">
        <v>132</v>
      </c>
      <c r="AX228" s="15" t="s">
        <v>71</v>
      </c>
      <c r="AY228" s="220" t="s">
        <v>120</v>
      </c>
    </row>
    <row r="229" spans="1:65" s="13" customFormat="1" ht="10">
      <c r="B229" s="188"/>
      <c r="C229" s="189"/>
      <c r="D229" s="190" t="s">
        <v>130</v>
      </c>
      <c r="E229" s="191" t="s">
        <v>19</v>
      </c>
      <c r="F229" s="192" t="s">
        <v>1627</v>
      </c>
      <c r="G229" s="189"/>
      <c r="H229" s="193">
        <v>1.98282</v>
      </c>
      <c r="I229" s="194"/>
      <c r="J229" s="189"/>
      <c r="K229" s="189"/>
      <c r="L229" s="195"/>
      <c r="M229" s="196"/>
      <c r="N229" s="197"/>
      <c r="O229" s="197"/>
      <c r="P229" s="197"/>
      <c r="Q229" s="197"/>
      <c r="R229" s="197"/>
      <c r="S229" s="197"/>
      <c r="T229" s="198"/>
      <c r="AT229" s="199" t="s">
        <v>130</v>
      </c>
      <c r="AU229" s="199" t="s">
        <v>81</v>
      </c>
      <c r="AV229" s="13" t="s">
        <v>81</v>
      </c>
      <c r="AW229" s="13" t="s">
        <v>132</v>
      </c>
      <c r="AX229" s="13" t="s">
        <v>71</v>
      </c>
      <c r="AY229" s="199" t="s">
        <v>120</v>
      </c>
    </row>
    <row r="230" spans="1:65" s="15" customFormat="1" ht="10">
      <c r="B230" s="211"/>
      <c r="C230" s="212"/>
      <c r="D230" s="190" t="s">
        <v>130</v>
      </c>
      <c r="E230" s="213" t="s">
        <v>19</v>
      </c>
      <c r="F230" s="214" t="s">
        <v>1628</v>
      </c>
      <c r="G230" s="212"/>
      <c r="H230" s="213" t="s">
        <v>19</v>
      </c>
      <c r="I230" s="215"/>
      <c r="J230" s="212"/>
      <c r="K230" s="212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130</v>
      </c>
      <c r="AU230" s="220" t="s">
        <v>81</v>
      </c>
      <c r="AV230" s="15" t="s">
        <v>79</v>
      </c>
      <c r="AW230" s="15" t="s">
        <v>132</v>
      </c>
      <c r="AX230" s="15" t="s">
        <v>71</v>
      </c>
      <c r="AY230" s="220" t="s">
        <v>120</v>
      </c>
    </row>
    <row r="231" spans="1:65" s="13" customFormat="1" ht="10">
      <c r="B231" s="188"/>
      <c r="C231" s="189"/>
      <c r="D231" s="190" t="s">
        <v>130</v>
      </c>
      <c r="E231" s="191" t="s">
        <v>19</v>
      </c>
      <c r="F231" s="192" t="s">
        <v>1629</v>
      </c>
      <c r="G231" s="189"/>
      <c r="H231" s="193">
        <v>0.12684000000000001</v>
      </c>
      <c r="I231" s="194"/>
      <c r="J231" s="189"/>
      <c r="K231" s="189"/>
      <c r="L231" s="195"/>
      <c r="M231" s="196"/>
      <c r="N231" s="197"/>
      <c r="O231" s="197"/>
      <c r="P231" s="197"/>
      <c r="Q231" s="197"/>
      <c r="R231" s="197"/>
      <c r="S231" s="197"/>
      <c r="T231" s="198"/>
      <c r="AT231" s="199" t="s">
        <v>130</v>
      </c>
      <c r="AU231" s="199" t="s">
        <v>81</v>
      </c>
      <c r="AV231" s="13" t="s">
        <v>81</v>
      </c>
      <c r="AW231" s="13" t="s">
        <v>132</v>
      </c>
      <c r="AX231" s="13" t="s">
        <v>71</v>
      </c>
      <c r="AY231" s="199" t="s">
        <v>120</v>
      </c>
    </row>
    <row r="232" spans="1:65" s="13" customFormat="1" ht="10">
      <c r="B232" s="188"/>
      <c r="C232" s="189"/>
      <c r="D232" s="190" t="s">
        <v>130</v>
      </c>
      <c r="E232" s="191" t="s">
        <v>19</v>
      </c>
      <c r="F232" s="192" t="s">
        <v>1630</v>
      </c>
      <c r="G232" s="189"/>
      <c r="H232" s="193">
        <v>0.19403999999999999</v>
      </c>
      <c r="I232" s="194"/>
      <c r="J232" s="189"/>
      <c r="K232" s="189"/>
      <c r="L232" s="195"/>
      <c r="M232" s="196"/>
      <c r="N232" s="197"/>
      <c r="O232" s="197"/>
      <c r="P232" s="197"/>
      <c r="Q232" s="197"/>
      <c r="R232" s="197"/>
      <c r="S232" s="197"/>
      <c r="T232" s="198"/>
      <c r="AT232" s="199" t="s">
        <v>130</v>
      </c>
      <c r="AU232" s="199" t="s">
        <v>81</v>
      </c>
      <c r="AV232" s="13" t="s">
        <v>81</v>
      </c>
      <c r="AW232" s="13" t="s">
        <v>132</v>
      </c>
      <c r="AX232" s="13" t="s">
        <v>71</v>
      </c>
      <c r="AY232" s="199" t="s">
        <v>120</v>
      </c>
    </row>
    <row r="233" spans="1:65" s="14" customFormat="1" ht="10">
      <c r="B233" s="200"/>
      <c r="C233" s="201"/>
      <c r="D233" s="190" t="s">
        <v>130</v>
      </c>
      <c r="E233" s="202" t="s">
        <v>19</v>
      </c>
      <c r="F233" s="203" t="s">
        <v>133</v>
      </c>
      <c r="G233" s="201"/>
      <c r="H233" s="204">
        <v>2.3037000000000001</v>
      </c>
      <c r="I233" s="205"/>
      <c r="J233" s="201"/>
      <c r="K233" s="201"/>
      <c r="L233" s="206"/>
      <c r="M233" s="207"/>
      <c r="N233" s="208"/>
      <c r="O233" s="208"/>
      <c r="P233" s="208"/>
      <c r="Q233" s="208"/>
      <c r="R233" s="208"/>
      <c r="S233" s="208"/>
      <c r="T233" s="209"/>
      <c r="AT233" s="210" t="s">
        <v>130</v>
      </c>
      <c r="AU233" s="210" t="s">
        <v>81</v>
      </c>
      <c r="AV233" s="14" t="s">
        <v>128</v>
      </c>
      <c r="AW233" s="14" t="s">
        <v>132</v>
      </c>
      <c r="AX233" s="14" t="s">
        <v>79</v>
      </c>
      <c r="AY233" s="210" t="s">
        <v>120</v>
      </c>
    </row>
    <row r="234" spans="1:65" s="2" customFormat="1" ht="16.5" customHeight="1">
      <c r="A234" s="36"/>
      <c r="B234" s="37"/>
      <c r="C234" s="175" t="s">
        <v>322</v>
      </c>
      <c r="D234" s="175" t="s">
        <v>123</v>
      </c>
      <c r="E234" s="176" t="s">
        <v>1631</v>
      </c>
      <c r="F234" s="177" t="s">
        <v>1632</v>
      </c>
      <c r="G234" s="178" t="s">
        <v>136</v>
      </c>
      <c r="H234" s="179">
        <v>11.8</v>
      </c>
      <c r="I234" s="180"/>
      <c r="J234" s="181">
        <f>ROUND(I234*H234,2)</f>
        <v>0</v>
      </c>
      <c r="K234" s="177" t="s">
        <v>536</v>
      </c>
      <c r="L234" s="41"/>
      <c r="M234" s="182" t="s">
        <v>19</v>
      </c>
      <c r="N234" s="183" t="s">
        <v>42</v>
      </c>
      <c r="O234" s="66"/>
      <c r="P234" s="184">
        <f>O234*H234</f>
        <v>0</v>
      </c>
      <c r="Q234" s="184">
        <v>2.5018699999999998</v>
      </c>
      <c r="R234" s="184">
        <f>Q234*H234</f>
        <v>29.522065999999999</v>
      </c>
      <c r="S234" s="184">
        <v>0</v>
      </c>
      <c r="T234" s="185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6" t="s">
        <v>128</v>
      </c>
      <c r="AT234" s="186" t="s">
        <v>123</v>
      </c>
      <c r="AU234" s="186" t="s">
        <v>81</v>
      </c>
      <c r="AY234" s="19" t="s">
        <v>120</v>
      </c>
      <c r="BE234" s="187">
        <f>IF(N234="základní",J234,0)</f>
        <v>0</v>
      </c>
      <c r="BF234" s="187">
        <f>IF(N234="snížená",J234,0)</f>
        <v>0</v>
      </c>
      <c r="BG234" s="187">
        <f>IF(N234="zákl. přenesená",J234,0)</f>
        <v>0</v>
      </c>
      <c r="BH234" s="187">
        <f>IF(N234="sníž. přenesená",J234,0)</f>
        <v>0</v>
      </c>
      <c r="BI234" s="187">
        <f>IF(N234="nulová",J234,0)</f>
        <v>0</v>
      </c>
      <c r="BJ234" s="19" t="s">
        <v>79</v>
      </c>
      <c r="BK234" s="187">
        <f>ROUND(I234*H234,2)</f>
        <v>0</v>
      </c>
      <c r="BL234" s="19" t="s">
        <v>128</v>
      </c>
      <c r="BM234" s="186" t="s">
        <v>1633</v>
      </c>
    </row>
    <row r="235" spans="1:65" s="2" customFormat="1" ht="10">
      <c r="A235" s="36"/>
      <c r="B235" s="37"/>
      <c r="C235" s="38"/>
      <c r="D235" s="245" t="s">
        <v>538</v>
      </c>
      <c r="E235" s="38"/>
      <c r="F235" s="246" t="s">
        <v>1634</v>
      </c>
      <c r="G235" s="38"/>
      <c r="H235" s="38"/>
      <c r="I235" s="247"/>
      <c r="J235" s="38"/>
      <c r="K235" s="38"/>
      <c r="L235" s="41"/>
      <c r="M235" s="248"/>
      <c r="N235" s="249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9" t="s">
        <v>538</v>
      </c>
      <c r="AU235" s="19" t="s">
        <v>81</v>
      </c>
    </row>
    <row r="236" spans="1:65" s="15" customFormat="1" ht="10">
      <c r="B236" s="211"/>
      <c r="C236" s="212"/>
      <c r="D236" s="190" t="s">
        <v>130</v>
      </c>
      <c r="E236" s="213" t="s">
        <v>19</v>
      </c>
      <c r="F236" s="214" t="s">
        <v>1635</v>
      </c>
      <c r="G236" s="212"/>
      <c r="H236" s="213" t="s">
        <v>19</v>
      </c>
      <c r="I236" s="215"/>
      <c r="J236" s="212"/>
      <c r="K236" s="212"/>
      <c r="L236" s="216"/>
      <c r="M236" s="217"/>
      <c r="N236" s="218"/>
      <c r="O236" s="218"/>
      <c r="P236" s="218"/>
      <c r="Q236" s="218"/>
      <c r="R236" s="218"/>
      <c r="S236" s="218"/>
      <c r="T236" s="219"/>
      <c r="AT236" s="220" t="s">
        <v>130</v>
      </c>
      <c r="AU236" s="220" t="s">
        <v>81</v>
      </c>
      <c r="AV236" s="15" t="s">
        <v>79</v>
      </c>
      <c r="AW236" s="15" t="s">
        <v>132</v>
      </c>
      <c r="AX236" s="15" t="s">
        <v>71</v>
      </c>
      <c r="AY236" s="220" t="s">
        <v>120</v>
      </c>
    </row>
    <row r="237" spans="1:65" s="13" customFormat="1" ht="10">
      <c r="B237" s="188"/>
      <c r="C237" s="189"/>
      <c r="D237" s="190" t="s">
        <v>130</v>
      </c>
      <c r="E237" s="191" t="s">
        <v>19</v>
      </c>
      <c r="F237" s="192" t="s">
        <v>1636</v>
      </c>
      <c r="G237" s="189"/>
      <c r="H237" s="193">
        <v>11.8</v>
      </c>
      <c r="I237" s="194"/>
      <c r="J237" s="189"/>
      <c r="K237" s="189"/>
      <c r="L237" s="195"/>
      <c r="M237" s="196"/>
      <c r="N237" s="197"/>
      <c r="O237" s="197"/>
      <c r="P237" s="197"/>
      <c r="Q237" s="197"/>
      <c r="R237" s="197"/>
      <c r="S237" s="197"/>
      <c r="T237" s="198"/>
      <c r="AT237" s="199" t="s">
        <v>130</v>
      </c>
      <c r="AU237" s="199" t="s">
        <v>81</v>
      </c>
      <c r="AV237" s="13" t="s">
        <v>81</v>
      </c>
      <c r="AW237" s="13" t="s">
        <v>132</v>
      </c>
      <c r="AX237" s="13" t="s">
        <v>71</v>
      </c>
      <c r="AY237" s="199" t="s">
        <v>120</v>
      </c>
    </row>
    <row r="238" spans="1:65" s="14" customFormat="1" ht="10">
      <c r="B238" s="200"/>
      <c r="C238" s="201"/>
      <c r="D238" s="190" t="s">
        <v>130</v>
      </c>
      <c r="E238" s="202" t="s">
        <v>19</v>
      </c>
      <c r="F238" s="203" t="s">
        <v>133</v>
      </c>
      <c r="G238" s="201"/>
      <c r="H238" s="204">
        <v>11.8</v>
      </c>
      <c r="I238" s="205"/>
      <c r="J238" s="201"/>
      <c r="K238" s="201"/>
      <c r="L238" s="206"/>
      <c r="M238" s="207"/>
      <c r="N238" s="208"/>
      <c r="O238" s="208"/>
      <c r="P238" s="208"/>
      <c r="Q238" s="208"/>
      <c r="R238" s="208"/>
      <c r="S238" s="208"/>
      <c r="T238" s="209"/>
      <c r="AT238" s="210" t="s">
        <v>130</v>
      </c>
      <c r="AU238" s="210" t="s">
        <v>81</v>
      </c>
      <c r="AV238" s="14" t="s">
        <v>128</v>
      </c>
      <c r="AW238" s="14" t="s">
        <v>132</v>
      </c>
      <c r="AX238" s="14" t="s">
        <v>79</v>
      </c>
      <c r="AY238" s="210" t="s">
        <v>120</v>
      </c>
    </row>
    <row r="239" spans="1:65" s="2" customFormat="1" ht="16.5" customHeight="1">
      <c r="A239" s="36"/>
      <c r="B239" s="37"/>
      <c r="C239" s="175" t="s">
        <v>327</v>
      </c>
      <c r="D239" s="175" t="s">
        <v>123</v>
      </c>
      <c r="E239" s="176" t="s">
        <v>1637</v>
      </c>
      <c r="F239" s="177" t="s">
        <v>1638</v>
      </c>
      <c r="G239" s="178" t="s">
        <v>404</v>
      </c>
      <c r="H239" s="179">
        <v>46.823999999999998</v>
      </c>
      <c r="I239" s="180"/>
      <c r="J239" s="181">
        <f>ROUND(I239*H239,2)</f>
        <v>0</v>
      </c>
      <c r="K239" s="177" t="s">
        <v>536</v>
      </c>
      <c r="L239" s="41"/>
      <c r="M239" s="182" t="s">
        <v>19</v>
      </c>
      <c r="N239" s="183" t="s">
        <v>42</v>
      </c>
      <c r="O239" s="66"/>
      <c r="P239" s="184">
        <f>O239*H239</f>
        <v>0</v>
      </c>
      <c r="Q239" s="184">
        <v>3.3500000000000001E-3</v>
      </c>
      <c r="R239" s="184">
        <f>Q239*H239</f>
        <v>0.15686040000000001</v>
      </c>
      <c r="S239" s="184">
        <v>0</v>
      </c>
      <c r="T239" s="185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6" t="s">
        <v>128</v>
      </c>
      <c r="AT239" s="186" t="s">
        <v>123</v>
      </c>
      <c r="AU239" s="186" t="s">
        <v>81</v>
      </c>
      <c r="AY239" s="19" t="s">
        <v>120</v>
      </c>
      <c r="BE239" s="187">
        <f>IF(N239="základní",J239,0)</f>
        <v>0</v>
      </c>
      <c r="BF239" s="187">
        <f>IF(N239="snížená",J239,0)</f>
        <v>0</v>
      </c>
      <c r="BG239" s="187">
        <f>IF(N239="zákl. přenesená",J239,0)</f>
        <v>0</v>
      </c>
      <c r="BH239" s="187">
        <f>IF(N239="sníž. přenesená",J239,0)</f>
        <v>0</v>
      </c>
      <c r="BI239" s="187">
        <f>IF(N239="nulová",J239,0)</f>
        <v>0</v>
      </c>
      <c r="BJ239" s="19" t="s">
        <v>79</v>
      </c>
      <c r="BK239" s="187">
        <f>ROUND(I239*H239,2)</f>
        <v>0</v>
      </c>
      <c r="BL239" s="19" t="s">
        <v>128</v>
      </c>
      <c r="BM239" s="186" t="s">
        <v>1639</v>
      </c>
    </row>
    <row r="240" spans="1:65" s="2" customFormat="1" ht="10">
      <c r="A240" s="36"/>
      <c r="B240" s="37"/>
      <c r="C240" s="38"/>
      <c r="D240" s="245" t="s">
        <v>538</v>
      </c>
      <c r="E240" s="38"/>
      <c r="F240" s="246" t="s">
        <v>1640</v>
      </c>
      <c r="G240" s="38"/>
      <c r="H240" s="38"/>
      <c r="I240" s="247"/>
      <c r="J240" s="38"/>
      <c r="K240" s="38"/>
      <c r="L240" s="41"/>
      <c r="M240" s="248"/>
      <c r="N240" s="249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538</v>
      </c>
      <c r="AU240" s="19" t="s">
        <v>81</v>
      </c>
    </row>
    <row r="241" spans="1:65" s="15" customFormat="1" ht="10">
      <c r="B241" s="211"/>
      <c r="C241" s="212"/>
      <c r="D241" s="190" t="s">
        <v>130</v>
      </c>
      <c r="E241" s="213" t="s">
        <v>19</v>
      </c>
      <c r="F241" s="214" t="s">
        <v>1641</v>
      </c>
      <c r="G241" s="212"/>
      <c r="H241" s="213" t="s">
        <v>19</v>
      </c>
      <c r="I241" s="215"/>
      <c r="J241" s="212"/>
      <c r="K241" s="212"/>
      <c r="L241" s="216"/>
      <c r="M241" s="217"/>
      <c r="N241" s="218"/>
      <c r="O241" s="218"/>
      <c r="P241" s="218"/>
      <c r="Q241" s="218"/>
      <c r="R241" s="218"/>
      <c r="S241" s="218"/>
      <c r="T241" s="219"/>
      <c r="AT241" s="220" t="s">
        <v>130</v>
      </c>
      <c r="AU241" s="220" t="s">
        <v>81</v>
      </c>
      <c r="AV241" s="15" t="s">
        <v>79</v>
      </c>
      <c r="AW241" s="15" t="s">
        <v>132</v>
      </c>
      <c r="AX241" s="15" t="s">
        <v>71</v>
      </c>
      <c r="AY241" s="220" t="s">
        <v>120</v>
      </c>
    </row>
    <row r="242" spans="1:65" s="13" customFormat="1" ht="10">
      <c r="B242" s="188"/>
      <c r="C242" s="189"/>
      <c r="D242" s="190" t="s">
        <v>130</v>
      </c>
      <c r="E242" s="191" t="s">
        <v>19</v>
      </c>
      <c r="F242" s="192" t="s">
        <v>1642</v>
      </c>
      <c r="G242" s="189"/>
      <c r="H242" s="193">
        <v>7.92</v>
      </c>
      <c r="I242" s="194"/>
      <c r="J242" s="189"/>
      <c r="K242" s="189"/>
      <c r="L242" s="195"/>
      <c r="M242" s="196"/>
      <c r="N242" s="197"/>
      <c r="O242" s="197"/>
      <c r="P242" s="197"/>
      <c r="Q242" s="197"/>
      <c r="R242" s="197"/>
      <c r="S242" s="197"/>
      <c r="T242" s="198"/>
      <c r="AT242" s="199" t="s">
        <v>130</v>
      </c>
      <c r="AU242" s="199" t="s">
        <v>81</v>
      </c>
      <c r="AV242" s="13" t="s">
        <v>81</v>
      </c>
      <c r="AW242" s="13" t="s">
        <v>132</v>
      </c>
      <c r="AX242" s="13" t="s">
        <v>71</v>
      </c>
      <c r="AY242" s="199" t="s">
        <v>120</v>
      </c>
    </row>
    <row r="243" spans="1:65" s="13" customFormat="1" ht="10">
      <c r="B243" s="188"/>
      <c r="C243" s="189"/>
      <c r="D243" s="190" t="s">
        <v>130</v>
      </c>
      <c r="E243" s="191" t="s">
        <v>19</v>
      </c>
      <c r="F243" s="192" t="s">
        <v>1643</v>
      </c>
      <c r="G243" s="189"/>
      <c r="H243" s="193">
        <v>18.564</v>
      </c>
      <c r="I243" s="194"/>
      <c r="J243" s="189"/>
      <c r="K243" s="189"/>
      <c r="L243" s="195"/>
      <c r="M243" s="196"/>
      <c r="N243" s="197"/>
      <c r="O243" s="197"/>
      <c r="P243" s="197"/>
      <c r="Q243" s="197"/>
      <c r="R243" s="197"/>
      <c r="S243" s="197"/>
      <c r="T243" s="198"/>
      <c r="AT243" s="199" t="s">
        <v>130</v>
      </c>
      <c r="AU243" s="199" t="s">
        <v>81</v>
      </c>
      <c r="AV243" s="13" t="s">
        <v>81</v>
      </c>
      <c r="AW243" s="13" t="s">
        <v>132</v>
      </c>
      <c r="AX243" s="13" t="s">
        <v>71</v>
      </c>
      <c r="AY243" s="199" t="s">
        <v>120</v>
      </c>
    </row>
    <row r="244" spans="1:65" s="15" customFormat="1" ht="10">
      <c r="B244" s="211"/>
      <c r="C244" s="212"/>
      <c r="D244" s="190" t="s">
        <v>130</v>
      </c>
      <c r="E244" s="213" t="s">
        <v>19</v>
      </c>
      <c r="F244" s="214" t="s">
        <v>1644</v>
      </c>
      <c r="G244" s="212"/>
      <c r="H244" s="213" t="s">
        <v>19</v>
      </c>
      <c r="I244" s="215"/>
      <c r="J244" s="212"/>
      <c r="K244" s="212"/>
      <c r="L244" s="216"/>
      <c r="M244" s="217"/>
      <c r="N244" s="218"/>
      <c r="O244" s="218"/>
      <c r="P244" s="218"/>
      <c r="Q244" s="218"/>
      <c r="R244" s="218"/>
      <c r="S244" s="218"/>
      <c r="T244" s="219"/>
      <c r="AT244" s="220" t="s">
        <v>130</v>
      </c>
      <c r="AU244" s="220" t="s">
        <v>81</v>
      </c>
      <c r="AV244" s="15" t="s">
        <v>79</v>
      </c>
      <c r="AW244" s="15" t="s">
        <v>132</v>
      </c>
      <c r="AX244" s="15" t="s">
        <v>71</v>
      </c>
      <c r="AY244" s="220" t="s">
        <v>120</v>
      </c>
    </row>
    <row r="245" spans="1:65" s="13" customFormat="1" ht="10">
      <c r="B245" s="188"/>
      <c r="C245" s="189"/>
      <c r="D245" s="190" t="s">
        <v>130</v>
      </c>
      <c r="E245" s="191" t="s">
        <v>19</v>
      </c>
      <c r="F245" s="192" t="s">
        <v>1645</v>
      </c>
      <c r="G245" s="189"/>
      <c r="H245" s="193">
        <v>5.94</v>
      </c>
      <c r="I245" s="194"/>
      <c r="J245" s="189"/>
      <c r="K245" s="189"/>
      <c r="L245" s="195"/>
      <c r="M245" s="196"/>
      <c r="N245" s="197"/>
      <c r="O245" s="197"/>
      <c r="P245" s="197"/>
      <c r="Q245" s="197"/>
      <c r="R245" s="197"/>
      <c r="S245" s="197"/>
      <c r="T245" s="198"/>
      <c r="AT245" s="199" t="s">
        <v>130</v>
      </c>
      <c r="AU245" s="199" t="s">
        <v>81</v>
      </c>
      <c r="AV245" s="13" t="s">
        <v>81</v>
      </c>
      <c r="AW245" s="13" t="s">
        <v>132</v>
      </c>
      <c r="AX245" s="13" t="s">
        <v>71</v>
      </c>
      <c r="AY245" s="199" t="s">
        <v>120</v>
      </c>
    </row>
    <row r="246" spans="1:65" s="13" customFormat="1" ht="10">
      <c r="B246" s="188"/>
      <c r="C246" s="189"/>
      <c r="D246" s="190" t="s">
        <v>130</v>
      </c>
      <c r="E246" s="191" t="s">
        <v>19</v>
      </c>
      <c r="F246" s="192" t="s">
        <v>1646</v>
      </c>
      <c r="G246" s="189"/>
      <c r="H246" s="193">
        <v>14.4</v>
      </c>
      <c r="I246" s="194"/>
      <c r="J246" s="189"/>
      <c r="K246" s="189"/>
      <c r="L246" s="195"/>
      <c r="M246" s="196"/>
      <c r="N246" s="197"/>
      <c r="O246" s="197"/>
      <c r="P246" s="197"/>
      <c r="Q246" s="197"/>
      <c r="R246" s="197"/>
      <c r="S246" s="197"/>
      <c r="T246" s="198"/>
      <c r="AT246" s="199" t="s">
        <v>130</v>
      </c>
      <c r="AU246" s="199" t="s">
        <v>81</v>
      </c>
      <c r="AV246" s="13" t="s">
        <v>81</v>
      </c>
      <c r="AW246" s="13" t="s">
        <v>132</v>
      </c>
      <c r="AX246" s="13" t="s">
        <v>71</v>
      </c>
      <c r="AY246" s="199" t="s">
        <v>120</v>
      </c>
    </row>
    <row r="247" spans="1:65" s="14" customFormat="1" ht="10">
      <c r="B247" s="200"/>
      <c r="C247" s="201"/>
      <c r="D247" s="190" t="s">
        <v>130</v>
      </c>
      <c r="E247" s="202" t="s">
        <v>19</v>
      </c>
      <c r="F247" s="203" t="s">
        <v>133</v>
      </c>
      <c r="G247" s="201"/>
      <c r="H247" s="204">
        <v>46.823999999999998</v>
      </c>
      <c r="I247" s="205"/>
      <c r="J247" s="201"/>
      <c r="K247" s="201"/>
      <c r="L247" s="206"/>
      <c r="M247" s="207"/>
      <c r="N247" s="208"/>
      <c r="O247" s="208"/>
      <c r="P247" s="208"/>
      <c r="Q247" s="208"/>
      <c r="R247" s="208"/>
      <c r="S247" s="208"/>
      <c r="T247" s="209"/>
      <c r="AT247" s="210" t="s">
        <v>130</v>
      </c>
      <c r="AU247" s="210" t="s">
        <v>81</v>
      </c>
      <c r="AV247" s="14" t="s">
        <v>128</v>
      </c>
      <c r="AW247" s="14" t="s">
        <v>132</v>
      </c>
      <c r="AX247" s="14" t="s">
        <v>79</v>
      </c>
      <c r="AY247" s="210" t="s">
        <v>120</v>
      </c>
    </row>
    <row r="248" spans="1:65" s="2" customFormat="1" ht="16.5" customHeight="1">
      <c r="A248" s="36"/>
      <c r="B248" s="37"/>
      <c r="C248" s="175" t="s">
        <v>332</v>
      </c>
      <c r="D248" s="175" t="s">
        <v>123</v>
      </c>
      <c r="E248" s="176" t="s">
        <v>1647</v>
      </c>
      <c r="F248" s="177" t="s">
        <v>1648</v>
      </c>
      <c r="G248" s="178" t="s">
        <v>404</v>
      </c>
      <c r="H248" s="179">
        <v>46.823999999999998</v>
      </c>
      <c r="I248" s="180"/>
      <c r="J248" s="181">
        <f>ROUND(I248*H248,2)</f>
        <v>0</v>
      </c>
      <c r="K248" s="177" t="s">
        <v>536</v>
      </c>
      <c r="L248" s="41"/>
      <c r="M248" s="182" t="s">
        <v>19</v>
      </c>
      <c r="N248" s="183" t="s">
        <v>42</v>
      </c>
      <c r="O248" s="66"/>
      <c r="P248" s="184">
        <f>O248*H248</f>
        <v>0</v>
      </c>
      <c r="Q248" s="184">
        <v>0</v>
      </c>
      <c r="R248" s="184">
        <f>Q248*H248</f>
        <v>0</v>
      </c>
      <c r="S248" s="184">
        <v>0</v>
      </c>
      <c r="T248" s="185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6" t="s">
        <v>128</v>
      </c>
      <c r="AT248" s="186" t="s">
        <v>123</v>
      </c>
      <c r="AU248" s="186" t="s">
        <v>81</v>
      </c>
      <c r="AY248" s="19" t="s">
        <v>120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9" t="s">
        <v>79</v>
      </c>
      <c r="BK248" s="187">
        <f>ROUND(I248*H248,2)</f>
        <v>0</v>
      </c>
      <c r="BL248" s="19" t="s">
        <v>128</v>
      </c>
      <c r="BM248" s="186" t="s">
        <v>1649</v>
      </c>
    </row>
    <row r="249" spans="1:65" s="2" customFormat="1" ht="10">
      <c r="A249" s="36"/>
      <c r="B249" s="37"/>
      <c r="C249" s="38"/>
      <c r="D249" s="245" t="s">
        <v>538</v>
      </c>
      <c r="E249" s="38"/>
      <c r="F249" s="246" t="s">
        <v>1650</v>
      </c>
      <c r="G249" s="38"/>
      <c r="H249" s="38"/>
      <c r="I249" s="247"/>
      <c r="J249" s="38"/>
      <c r="K249" s="38"/>
      <c r="L249" s="41"/>
      <c r="M249" s="248"/>
      <c r="N249" s="249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538</v>
      </c>
      <c r="AU249" s="19" t="s">
        <v>81</v>
      </c>
    </row>
    <row r="250" spans="1:65" s="15" customFormat="1" ht="10">
      <c r="B250" s="211"/>
      <c r="C250" s="212"/>
      <c r="D250" s="190" t="s">
        <v>130</v>
      </c>
      <c r="E250" s="213" t="s">
        <v>19</v>
      </c>
      <c r="F250" s="214" t="s">
        <v>1641</v>
      </c>
      <c r="G250" s="212"/>
      <c r="H250" s="213" t="s">
        <v>19</v>
      </c>
      <c r="I250" s="215"/>
      <c r="J250" s="212"/>
      <c r="K250" s="212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130</v>
      </c>
      <c r="AU250" s="220" t="s">
        <v>81</v>
      </c>
      <c r="AV250" s="15" t="s">
        <v>79</v>
      </c>
      <c r="AW250" s="15" t="s">
        <v>132</v>
      </c>
      <c r="AX250" s="15" t="s">
        <v>71</v>
      </c>
      <c r="AY250" s="220" t="s">
        <v>120</v>
      </c>
    </row>
    <row r="251" spans="1:65" s="13" customFormat="1" ht="10">
      <c r="B251" s="188"/>
      <c r="C251" s="189"/>
      <c r="D251" s="190" t="s">
        <v>130</v>
      </c>
      <c r="E251" s="191" t="s">
        <v>19</v>
      </c>
      <c r="F251" s="192" t="s">
        <v>1642</v>
      </c>
      <c r="G251" s="189"/>
      <c r="H251" s="193">
        <v>7.92</v>
      </c>
      <c r="I251" s="194"/>
      <c r="J251" s="189"/>
      <c r="K251" s="189"/>
      <c r="L251" s="195"/>
      <c r="M251" s="196"/>
      <c r="N251" s="197"/>
      <c r="O251" s="197"/>
      <c r="P251" s="197"/>
      <c r="Q251" s="197"/>
      <c r="R251" s="197"/>
      <c r="S251" s="197"/>
      <c r="T251" s="198"/>
      <c r="AT251" s="199" t="s">
        <v>130</v>
      </c>
      <c r="AU251" s="199" t="s">
        <v>81</v>
      </c>
      <c r="AV251" s="13" t="s">
        <v>81</v>
      </c>
      <c r="AW251" s="13" t="s">
        <v>132</v>
      </c>
      <c r="AX251" s="13" t="s">
        <v>71</v>
      </c>
      <c r="AY251" s="199" t="s">
        <v>120</v>
      </c>
    </row>
    <row r="252" spans="1:65" s="13" customFormat="1" ht="10">
      <c r="B252" s="188"/>
      <c r="C252" s="189"/>
      <c r="D252" s="190" t="s">
        <v>130</v>
      </c>
      <c r="E252" s="191" t="s">
        <v>19</v>
      </c>
      <c r="F252" s="192" t="s">
        <v>1643</v>
      </c>
      <c r="G252" s="189"/>
      <c r="H252" s="193">
        <v>18.564</v>
      </c>
      <c r="I252" s="194"/>
      <c r="J252" s="189"/>
      <c r="K252" s="189"/>
      <c r="L252" s="195"/>
      <c r="M252" s="196"/>
      <c r="N252" s="197"/>
      <c r="O252" s="197"/>
      <c r="P252" s="197"/>
      <c r="Q252" s="197"/>
      <c r="R252" s="197"/>
      <c r="S252" s="197"/>
      <c r="T252" s="198"/>
      <c r="AT252" s="199" t="s">
        <v>130</v>
      </c>
      <c r="AU252" s="199" t="s">
        <v>81</v>
      </c>
      <c r="AV252" s="13" t="s">
        <v>81</v>
      </c>
      <c r="AW252" s="13" t="s">
        <v>132</v>
      </c>
      <c r="AX252" s="13" t="s">
        <v>71</v>
      </c>
      <c r="AY252" s="199" t="s">
        <v>120</v>
      </c>
    </row>
    <row r="253" spans="1:65" s="15" customFormat="1" ht="10">
      <c r="B253" s="211"/>
      <c r="C253" s="212"/>
      <c r="D253" s="190" t="s">
        <v>130</v>
      </c>
      <c r="E253" s="213" t="s">
        <v>19</v>
      </c>
      <c r="F253" s="214" t="s">
        <v>1644</v>
      </c>
      <c r="G253" s="212"/>
      <c r="H253" s="213" t="s">
        <v>19</v>
      </c>
      <c r="I253" s="215"/>
      <c r="J253" s="212"/>
      <c r="K253" s="212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130</v>
      </c>
      <c r="AU253" s="220" t="s">
        <v>81</v>
      </c>
      <c r="AV253" s="15" t="s">
        <v>79</v>
      </c>
      <c r="AW253" s="15" t="s">
        <v>132</v>
      </c>
      <c r="AX253" s="15" t="s">
        <v>71</v>
      </c>
      <c r="AY253" s="220" t="s">
        <v>120</v>
      </c>
    </row>
    <row r="254" spans="1:65" s="13" customFormat="1" ht="10">
      <c r="B254" s="188"/>
      <c r="C254" s="189"/>
      <c r="D254" s="190" t="s">
        <v>130</v>
      </c>
      <c r="E254" s="191" t="s">
        <v>19</v>
      </c>
      <c r="F254" s="192" t="s">
        <v>1645</v>
      </c>
      <c r="G254" s="189"/>
      <c r="H254" s="193">
        <v>5.94</v>
      </c>
      <c r="I254" s="194"/>
      <c r="J254" s="189"/>
      <c r="K254" s="189"/>
      <c r="L254" s="195"/>
      <c r="M254" s="196"/>
      <c r="N254" s="197"/>
      <c r="O254" s="197"/>
      <c r="P254" s="197"/>
      <c r="Q254" s="197"/>
      <c r="R254" s="197"/>
      <c r="S254" s="197"/>
      <c r="T254" s="198"/>
      <c r="AT254" s="199" t="s">
        <v>130</v>
      </c>
      <c r="AU254" s="199" t="s">
        <v>81</v>
      </c>
      <c r="AV254" s="13" t="s">
        <v>81</v>
      </c>
      <c r="AW254" s="13" t="s">
        <v>132</v>
      </c>
      <c r="AX254" s="13" t="s">
        <v>71</v>
      </c>
      <c r="AY254" s="199" t="s">
        <v>120</v>
      </c>
    </row>
    <row r="255" spans="1:65" s="13" customFormat="1" ht="10">
      <c r="B255" s="188"/>
      <c r="C255" s="189"/>
      <c r="D255" s="190" t="s">
        <v>130</v>
      </c>
      <c r="E255" s="191" t="s">
        <v>19</v>
      </c>
      <c r="F255" s="192" t="s">
        <v>1646</v>
      </c>
      <c r="G255" s="189"/>
      <c r="H255" s="193">
        <v>14.4</v>
      </c>
      <c r="I255" s="194"/>
      <c r="J255" s="189"/>
      <c r="K255" s="189"/>
      <c r="L255" s="195"/>
      <c r="M255" s="196"/>
      <c r="N255" s="197"/>
      <c r="O255" s="197"/>
      <c r="P255" s="197"/>
      <c r="Q255" s="197"/>
      <c r="R255" s="197"/>
      <c r="S255" s="197"/>
      <c r="T255" s="198"/>
      <c r="AT255" s="199" t="s">
        <v>130</v>
      </c>
      <c r="AU255" s="199" t="s">
        <v>81</v>
      </c>
      <c r="AV255" s="13" t="s">
        <v>81</v>
      </c>
      <c r="AW255" s="13" t="s">
        <v>132</v>
      </c>
      <c r="AX255" s="13" t="s">
        <v>71</v>
      </c>
      <c r="AY255" s="199" t="s">
        <v>120</v>
      </c>
    </row>
    <row r="256" spans="1:65" s="14" customFormat="1" ht="10">
      <c r="B256" s="200"/>
      <c r="C256" s="201"/>
      <c r="D256" s="190" t="s">
        <v>130</v>
      </c>
      <c r="E256" s="202" t="s">
        <v>19</v>
      </c>
      <c r="F256" s="203" t="s">
        <v>133</v>
      </c>
      <c r="G256" s="201"/>
      <c r="H256" s="204">
        <v>46.823999999999998</v>
      </c>
      <c r="I256" s="205"/>
      <c r="J256" s="201"/>
      <c r="K256" s="201"/>
      <c r="L256" s="206"/>
      <c r="M256" s="207"/>
      <c r="N256" s="208"/>
      <c r="O256" s="208"/>
      <c r="P256" s="208"/>
      <c r="Q256" s="208"/>
      <c r="R256" s="208"/>
      <c r="S256" s="208"/>
      <c r="T256" s="209"/>
      <c r="AT256" s="210" t="s">
        <v>130</v>
      </c>
      <c r="AU256" s="210" t="s">
        <v>81</v>
      </c>
      <c r="AV256" s="14" t="s">
        <v>128</v>
      </c>
      <c r="AW256" s="14" t="s">
        <v>132</v>
      </c>
      <c r="AX256" s="14" t="s">
        <v>79</v>
      </c>
      <c r="AY256" s="210" t="s">
        <v>120</v>
      </c>
    </row>
    <row r="257" spans="1:65" s="2" customFormat="1" ht="16.5" customHeight="1">
      <c r="A257" s="36"/>
      <c r="B257" s="37"/>
      <c r="C257" s="175" t="s">
        <v>337</v>
      </c>
      <c r="D257" s="175" t="s">
        <v>123</v>
      </c>
      <c r="E257" s="176" t="s">
        <v>1651</v>
      </c>
      <c r="F257" s="177" t="s">
        <v>1652</v>
      </c>
      <c r="G257" s="178" t="s">
        <v>189</v>
      </c>
      <c r="H257" s="179">
        <v>0.89400000000000002</v>
      </c>
      <c r="I257" s="180"/>
      <c r="J257" s="181">
        <f>ROUND(I257*H257,2)</f>
        <v>0</v>
      </c>
      <c r="K257" s="177" t="s">
        <v>536</v>
      </c>
      <c r="L257" s="41"/>
      <c r="M257" s="182" t="s">
        <v>19</v>
      </c>
      <c r="N257" s="183" t="s">
        <v>42</v>
      </c>
      <c r="O257" s="66"/>
      <c r="P257" s="184">
        <f>O257*H257</f>
        <v>0</v>
      </c>
      <c r="Q257" s="184">
        <v>1.0541700000000001</v>
      </c>
      <c r="R257" s="184">
        <f>Q257*H257</f>
        <v>0.94242798000000005</v>
      </c>
      <c r="S257" s="184">
        <v>0</v>
      </c>
      <c r="T257" s="185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6" t="s">
        <v>128</v>
      </c>
      <c r="AT257" s="186" t="s">
        <v>123</v>
      </c>
      <c r="AU257" s="186" t="s">
        <v>81</v>
      </c>
      <c r="AY257" s="19" t="s">
        <v>120</v>
      </c>
      <c r="BE257" s="187">
        <f>IF(N257="základní",J257,0)</f>
        <v>0</v>
      </c>
      <c r="BF257" s="187">
        <f>IF(N257="snížená",J257,0)</f>
        <v>0</v>
      </c>
      <c r="BG257" s="187">
        <f>IF(N257="zákl. přenesená",J257,0)</f>
        <v>0</v>
      </c>
      <c r="BH257" s="187">
        <f>IF(N257="sníž. přenesená",J257,0)</f>
        <v>0</v>
      </c>
      <c r="BI257" s="187">
        <f>IF(N257="nulová",J257,0)</f>
        <v>0</v>
      </c>
      <c r="BJ257" s="19" t="s">
        <v>79</v>
      </c>
      <c r="BK257" s="187">
        <f>ROUND(I257*H257,2)</f>
        <v>0</v>
      </c>
      <c r="BL257" s="19" t="s">
        <v>128</v>
      </c>
      <c r="BM257" s="186" t="s">
        <v>1653</v>
      </c>
    </row>
    <row r="258" spans="1:65" s="2" customFormat="1" ht="10">
      <c r="A258" s="36"/>
      <c r="B258" s="37"/>
      <c r="C258" s="38"/>
      <c r="D258" s="245" t="s">
        <v>538</v>
      </c>
      <c r="E258" s="38"/>
      <c r="F258" s="246" t="s">
        <v>1654</v>
      </c>
      <c r="G258" s="38"/>
      <c r="H258" s="38"/>
      <c r="I258" s="247"/>
      <c r="J258" s="38"/>
      <c r="K258" s="38"/>
      <c r="L258" s="41"/>
      <c r="M258" s="248"/>
      <c r="N258" s="249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538</v>
      </c>
      <c r="AU258" s="19" t="s">
        <v>81</v>
      </c>
    </row>
    <row r="259" spans="1:65" s="15" customFormat="1" ht="10">
      <c r="B259" s="211"/>
      <c r="C259" s="212"/>
      <c r="D259" s="190" t="s">
        <v>130</v>
      </c>
      <c r="E259" s="213" t="s">
        <v>19</v>
      </c>
      <c r="F259" s="214" t="s">
        <v>1655</v>
      </c>
      <c r="G259" s="212"/>
      <c r="H259" s="213" t="s">
        <v>19</v>
      </c>
      <c r="I259" s="215"/>
      <c r="J259" s="212"/>
      <c r="K259" s="212"/>
      <c r="L259" s="216"/>
      <c r="M259" s="217"/>
      <c r="N259" s="218"/>
      <c r="O259" s="218"/>
      <c r="P259" s="218"/>
      <c r="Q259" s="218"/>
      <c r="R259" s="218"/>
      <c r="S259" s="218"/>
      <c r="T259" s="219"/>
      <c r="AT259" s="220" t="s">
        <v>130</v>
      </c>
      <c r="AU259" s="220" t="s">
        <v>81</v>
      </c>
      <c r="AV259" s="15" t="s">
        <v>79</v>
      </c>
      <c r="AW259" s="15" t="s">
        <v>132</v>
      </c>
      <c r="AX259" s="15" t="s">
        <v>71</v>
      </c>
      <c r="AY259" s="220" t="s">
        <v>120</v>
      </c>
    </row>
    <row r="260" spans="1:65" s="13" customFormat="1" ht="10">
      <c r="B260" s="188"/>
      <c r="C260" s="189"/>
      <c r="D260" s="190" t="s">
        <v>130</v>
      </c>
      <c r="E260" s="191" t="s">
        <v>19</v>
      </c>
      <c r="F260" s="192" t="s">
        <v>1656</v>
      </c>
      <c r="G260" s="189"/>
      <c r="H260" s="193">
        <v>0.48</v>
      </c>
      <c r="I260" s="194"/>
      <c r="J260" s="189"/>
      <c r="K260" s="189"/>
      <c r="L260" s="195"/>
      <c r="M260" s="196"/>
      <c r="N260" s="197"/>
      <c r="O260" s="197"/>
      <c r="P260" s="197"/>
      <c r="Q260" s="197"/>
      <c r="R260" s="197"/>
      <c r="S260" s="197"/>
      <c r="T260" s="198"/>
      <c r="AT260" s="199" t="s">
        <v>130</v>
      </c>
      <c r="AU260" s="199" t="s">
        <v>81</v>
      </c>
      <c r="AV260" s="13" t="s">
        <v>81</v>
      </c>
      <c r="AW260" s="13" t="s">
        <v>132</v>
      </c>
      <c r="AX260" s="13" t="s">
        <v>71</v>
      </c>
      <c r="AY260" s="199" t="s">
        <v>120</v>
      </c>
    </row>
    <row r="261" spans="1:65" s="13" customFormat="1" ht="10">
      <c r="B261" s="188"/>
      <c r="C261" s="189"/>
      <c r="D261" s="190" t="s">
        <v>130</v>
      </c>
      <c r="E261" s="191" t="s">
        <v>19</v>
      </c>
      <c r="F261" s="192" t="s">
        <v>1657</v>
      </c>
      <c r="G261" s="189"/>
      <c r="H261" s="193">
        <v>0.73499999999999999</v>
      </c>
      <c r="I261" s="194"/>
      <c r="J261" s="189"/>
      <c r="K261" s="189"/>
      <c r="L261" s="195"/>
      <c r="M261" s="196"/>
      <c r="N261" s="197"/>
      <c r="O261" s="197"/>
      <c r="P261" s="197"/>
      <c r="Q261" s="197"/>
      <c r="R261" s="197"/>
      <c r="S261" s="197"/>
      <c r="T261" s="198"/>
      <c r="AT261" s="199" t="s">
        <v>130</v>
      </c>
      <c r="AU261" s="199" t="s">
        <v>81</v>
      </c>
      <c r="AV261" s="13" t="s">
        <v>81</v>
      </c>
      <c r="AW261" s="13" t="s">
        <v>132</v>
      </c>
      <c r="AX261" s="13" t="s">
        <v>71</v>
      </c>
      <c r="AY261" s="199" t="s">
        <v>120</v>
      </c>
    </row>
    <row r="262" spans="1:65" s="15" customFormat="1" ht="10">
      <c r="B262" s="211"/>
      <c r="C262" s="212"/>
      <c r="D262" s="190" t="s">
        <v>130</v>
      </c>
      <c r="E262" s="213" t="s">
        <v>19</v>
      </c>
      <c r="F262" s="214" t="s">
        <v>1628</v>
      </c>
      <c r="G262" s="212"/>
      <c r="H262" s="213" t="s">
        <v>19</v>
      </c>
      <c r="I262" s="215"/>
      <c r="J262" s="212"/>
      <c r="K262" s="212"/>
      <c r="L262" s="216"/>
      <c r="M262" s="217"/>
      <c r="N262" s="218"/>
      <c r="O262" s="218"/>
      <c r="P262" s="218"/>
      <c r="Q262" s="218"/>
      <c r="R262" s="218"/>
      <c r="S262" s="218"/>
      <c r="T262" s="219"/>
      <c r="AT262" s="220" t="s">
        <v>130</v>
      </c>
      <c r="AU262" s="220" t="s">
        <v>81</v>
      </c>
      <c r="AV262" s="15" t="s">
        <v>79</v>
      </c>
      <c r="AW262" s="15" t="s">
        <v>132</v>
      </c>
      <c r="AX262" s="15" t="s">
        <v>71</v>
      </c>
      <c r="AY262" s="220" t="s">
        <v>120</v>
      </c>
    </row>
    <row r="263" spans="1:65" s="13" customFormat="1" ht="10">
      <c r="B263" s="188"/>
      <c r="C263" s="189"/>
      <c r="D263" s="190" t="s">
        <v>130</v>
      </c>
      <c r="E263" s="191" t="s">
        <v>19</v>
      </c>
      <c r="F263" s="192" t="s">
        <v>1658</v>
      </c>
      <c r="G263" s="189"/>
      <c r="H263" s="193">
        <v>-0.12684000000000001</v>
      </c>
      <c r="I263" s="194"/>
      <c r="J263" s="189"/>
      <c r="K263" s="189"/>
      <c r="L263" s="195"/>
      <c r="M263" s="196"/>
      <c r="N263" s="197"/>
      <c r="O263" s="197"/>
      <c r="P263" s="197"/>
      <c r="Q263" s="197"/>
      <c r="R263" s="197"/>
      <c r="S263" s="197"/>
      <c r="T263" s="198"/>
      <c r="AT263" s="199" t="s">
        <v>130</v>
      </c>
      <c r="AU263" s="199" t="s">
        <v>81</v>
      </c>
      <c r="AV263" s="13" t="s">
        <v>81</v>
      </c>
      <c r="AW263" s="13" t="s">
        <v>132</v>
      </c>
      <c r="AX263" s="13" t="s">
        <v>71</v>
      </c>
      <c r="AY263" s="199" t="s">
        <v>120</v>
      </c>
    </row>
    <row r="264" spans="1:65" s="13" customFormat="1" ht="10">
      <c r="B264" s="188"/>
      <c r="C264" s="189"/>
      <c r="D264" s="190" t="s">
        <v>130</v>
      </c>
      <c r="E264" s="191" t="s">
        <v>19</v>
      </c>
      <c r="F264" s="192" t="s">
        <v>1659</v>
      </c>
      <c r="G264" s="189"/>
      <c r="H264" s="193">
        <v>-0.19403999999999999</v>
      </c>
      <c r="I264" s="194"/>
      <c r="J264" s="189"/>
      <c r="K264" s="189"/>
      <c r="L264" s="195"/>
      <c r="M264" s="196"/>
      <c r="N264" s="197"/>
      <c r="O264" s="197"/>
      <c r="P264" s="197"/>
      <c r="Q264" s="197"/>
      <c r="R264" s="197"/>
      <c r="S264" s="197"/>
      <c r="T264" s="198"/>
      <c r="AT264" s="199" t="s">
        <v>130</v>
      </c>
      <c r="AU264" s="199" t="s">
        <v>81</v>
      </c>
      <c r="AV264" s="13" t="s">
        <v>81</v>
      </c>
      <c r="AW264" s="13" t="s">
        <v>132</v>
      </c>
      <c r="AX264" s="13" t="s">
        <v>71</v>
      </c>
      <c r="AY264" s="199" t="s">
        <v>120</v>
      </c>
    </row>
    <row r="265" spans="1:65" s="14" customFormat="1" ht="10">
      <c r="B265" s="200"/>
      <c r="C265" s="201"/>
      <c r="D265" s="190" t="s">
        <v>130</v>
      </c>
      <c r="E265" s="202" t="s">
        <v>19</v>
      </c>
      <c r="F265" s="203" t="s">
        <v>133</v>
      </c>
      <c r="G265" s="201"/>
      <c r="H265" s="204">
        <v>0.89412000000000003</v>
      </c>
      <c r="I265" s="205"/>
      <c r="J265" s="201"/>
      <c r="K265" s="201"/>
      <c r="L265" s="206"/>
      <c r="M265" s="207"/>
      <c r="N265" s="208"/>
      <c r="O265" s="208"/>
      <c r="P265" s="208"/>
      <c r="Q265" s="208"/>
      <c r="R265" s="208"/>
      <c r="S265" s="208"/>
      <c r="T265" s="209"/>
      <c r="AT265" s="210" t="s">
        <v>130</v>
      </c>
      <c r="AU265" s="210" t="s">
        <v>81</v>
      </c>
      <c r="AV265" s="14" t="s">
        <v>128</v>
      </c>
      <c r="AW265" s="14" t="s">
        <v>132</v>
      </c>
      <c r="AX265" s="14" t="s">
        <v>79</v>
      </c>
      <c r="AY265" s="210" t="s">
        <v>120</v>
      </c>
    </row>
    <row r="266" spans="1:65" s="2" customFormat="1" ht="24.15" customHeight="1">
      <c r="A266" s="36"/>
      <c r="B266" s="37"/>
      <c r="C266" s="175" t="s">
        <v>344</v>
      </c>
      <c r="D266" s="175" t="s">
        <v>123</v>
      </c>
      <c r="E266" s="176" t="s">
        <v>1660</v>
      </c>
      <c r="F266" s="177" t="s">
        <v>1661</v>
      </c>
      <c r="G266" s="178" t="s">
        <v>136</v>
      </c>
      <c r="H266" s="179">
        <v>1.3440000000000001</v>
      </c>
      <c r="I266" s="180"/>
      <c r="J266" s="181">
        <f>ROUND(I266*H266,2)</f>
        <v>0</v>
      </c>
      <c r="K266" s="177" t="s">
        <v>536</v>
      </c>
      <c r="L266" s="41"/>
      <c r="M266" s="182" t="s">
        <v>19</v>
      </c>
      <c r="N266" s="183" t="s">
        <v>42</v>
      </c>
      <c r="O266" s="66"/>
      <c r="P266" s="184">
        <f>O266*H266</f>
        <v>0</v>
      </c>
      <c r="Q266" s="184">
        <v>2.5047999999999999</v>
      </c>
      <c r="R266" s="184">
        <f>Q266*H266</f>
        <v>3.3664512000000002</v>
      </c>
      <c r="S266" s="184">
        <v>0</v>
      </c>
      <c r="T266" s="185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86" t="s">
        <v>128</v>
      </c>
      <c r="AT266" s="186" t="s">
        <v>123</v>
      </c>
      <c r="AU266" s="186" t="s">
        <v>81</v>
      </c>
      <c r="AY266" s="19" t="s">
        <v>120</v>
      </c>
      <c r="BE266" s="187">
        <f>IF(N266="základní",J266,0)</f>
        <v>0</v>
      </c>
      <c r="BF266" s="187">
        <f>IF(N266="snížená",J266,0)</f>
        <v>0</v>
      </c>
      <c r="BG266" s="187">
        <f>IF(N266="zákl. přenesená",J266,0)</f>
        <v>0</v>
      </c>
      <c r="BH266" s="187">
        <f>IF(N266="sníž. přenesená",J266,0)</f>
        <v>0</v>
      </c>
      <c r="BI266" s="187">
        <f>IF(N266="nulová",J266,0)</f>
        <v>0</v>
      </c>
      <c r="BJ266" s="19" t="s">
        <v>79</v>
      </c>
      <c r="BK266" s="187">
        <f>ROUND(I266*H266,2)</f>
        <v>0</v>
      </c>
      <c r="BL266" s="19" t="s">
        <v>128</v>
      </c>
      <c r="BM266" s="186" t="s">
        <v>1662</v>
      </c>
    </row>
    <row r="267" spans="1:65" s="2" customFormat="1" ht="10">
      <c r="A267" s="36"/>
      <c r="B267" s="37"/>
      <c r="C267" s="38"/>
      <c r="D267" s="245" t="s">
        <v>538</v>
      </c>
      <c r="E267" s="38"/>
      <c r="F267" s="246" t="s">
        <v>1663</v>
      </c>
      <c r="G267" s="38"/>
      <c r="H267" s="38"/>
      <c r="I267" s="247"/>
      <c r="J267" s="38"/>
      <c r="K267" s="38"/>
      <c r="L267" s="41"/>
      <c r="M267" s="248"/>
      <c r="N267" s="249"/>
      <c r="O267" s="66"/>
      <c r="P267" s="66"/>
      <c r="Q267" s="66"/>
      <c r="R267" s="66"/>
      <c r="S267" s="66"/>
      <c r="T267" s="67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9" t="s">
        <v>538</v>
      </c>
      <c r="AU267" s="19" t="s">
        <v>81</v>
      </c>
    </row>
    <row r="268" spans="1:65" s="15" customFormat="1" ht="10">
      <c r="B268" s="211"/>
      <c r="C268" s="212"/>
      <c r="D268" s="190" t="s">
        <v>130</v>
      </c>
      <c r="E268" s="213" t="s">
        <v>19</v>
      </c>
      <c r="F268" s="214" t="s">
        <v>1664</v>
      </c>
      <c r="G268" s="212"/>
      <c r="H268" s="213" t="s">
        <v>19</v>
      </c>
      <c r="I268" s="215"/>
      <c r="J268" s="212"/>
      <c r="K268" s="212"/>
      <c r="L268" s="216"/>
      <c r="M268" s="217"/>
      <c r="N268" s="218"/>
      <c r="O268" s="218"/>
      <c r="P268" s="218"/>
      <c r="Q268" s="218"/>
      <c r="R268" s="218"/>
      <c r="S268" s="218"/>
      <c r="T268" s="219"/>
      <c r="AT268" s="220" t="s">
        <v>130</v>
      </c>
      <c r="AU268" s="220" t="s">
        <v>81</v>
      </c>
      <c r="AV268" s="15" t="s">
        <v>79</v>
      </c>
      <c r="AW268" s="15" t="s">
        <v>132</v>
      </c>
      <c r="AX268" s="15" t="s">
        <v>71</v>
      </c>
      <c r="AY268" s="220" t="s">
        <v>120</v>
      </c>
    </row>
    <row r="269" spans="1:65" s="15" customFormat="1" ht="10">
      <c r="B269" s="211"/>
      <c r="C269" s="212"/>
      <c r="D269" s="190" t="s">
        <v>130</v>
      </c>
      <c r="E269" s="213" t="s">
        <v>19</v>
      </c>
      <c r="F269" s="214" t="s">
        <v>1665</v>
      </c>
      <c r="G269" s="212"/>
      <c r="H269" s="213" t="s">
        <v>19</v>
      </c>
      <c r="I269" s="215"/>
      <c r="J269" s="212"/>
      <c r="K269" s="212"/>
      <c r="L269" s="216"/>
      <c r="M269" s="217"/>
      <c r="N269" s="218"/>
      <c r="O269" s="218"/>
      <c r="P269" s="218"/>
      <c r="Q269" s="218"/>
      <c r="R269" s="218"/>
      <c r="S269" s="218"/>
      <c r="T269" s="219"/>
      <c r="AT269" s="220" t="s">
        <v>130</v>
      </c>
      <c r="AU269" s="220" t="s">
        <v>81</v>
      </c>
      <c r="AV269" s="15" t="s">
        <v>79</v>
      </c>
      <c r="AW269" s="15" t="s">
        <v>132</v>
      </c>
      <c r="AX269" s="15" t="s">
        <v>71</v>
      </c>
      <c r="AY269" s="220" t="s">
        <v>120</v>
      </c>
    </row>
    <row r="270" spans="1:65" s="13" customFormat="1" ht="10">
      <c r="B270" s="188"/>
      <c r="C270" s="189"/>
      <c r="D270" s="190" t="s">
        <v>130</v>
      </c>
      <c r="E270" s="191" t="s">
        <v>19</v>
      </c>
      <c r="F270" s="192" t="s">
        <v>1666</v>
      </c>
      <c r="G270" s="189"/>
      <c r="H270" s="193">
        <v>1.3440000000000001</v>
      </c>
      <c r="I270" s="194"/>
      <c r="J270" s="189"/>
      <c r="K270" s="189"/>
      <c r="L270" s="195"/>
      <c r="M270" s="196"/>
      <c r="N270" s="197"/>
      <c r="O270" s="197"/>
      <c r="P270" s="197"/>
      <c r="Q270" s="197"/>
      <c r="R270" s="197"/>
      <c r="S270" s="197"/>
      <c r="T270" s="198"/>
      <c r="AT270" s="199" t="s">
        <v>130</v>
      </c>
      <c r="AU270" s="199" t="s">
        <v>81</v>
      </c>
      <c r="AV270" s="13" t="s">
        <v>81</v>
      </c>
      <c r="AW270" s="13" t="s">
        <v>132</v>
      </c>
      <c r="AX270" s="13" t="s">
        <v>71</v>
      </c>
      <c r="AY270" s="199" t="s">
        <v>120</v>
      </c>
    </row>
    <row r="271" spans="1:65" s="14" customFormat="1" ht="10">
      <c r="B271" s="200"/>
      <c r="C271" s="201"/>
      <c r="D271" s="190" t="s">
        <v>130</v>
      </c>
      <c r="E271" s="202" t="s">
        <v>19</v>
      </c>
      <c r="F271" s="203" t="s">
        <v>133</v>
      </c>
      <c r="G271" s="201"/>
      <c r="H271" s="204">
        <v>1.3440000000000001</v>
      </c>
      <c r="I271" s="205"/>
      <c r="J271" s="201"/>
      <c r="K271" s="201"/>
      <c r="L271" s="206"/>
      <c r="M271" s="207"/>
      <c r="N271" s="208"/>
      <c r="O271" s="208"/>
      <c r="P271" s="208"/>
      <c r="Q271" s="208"/>
      <c r="R271" s="208"/>
      <c r="S271" s="208"/>
      <c r="T271" s="209"/>
      <c r="AT271" s="210" t="s">
        <v>130</v>
      </c>
      <c r="AU271" s="210" t="s">
        <v>81</v>
      </c>
      <c r="AV271" s="14" t="s">
        <v>128</v>
      </c>
      <c r="AW271" s="14" t="s">
        <v>132</v>
      </c>
      <c r="AX271" s="14" t="s">
        <v>79</v>
      </c>
      <c r="AY271" s="210" t="s">
        <v>120</v>
      </c>
    </row>
    <row r="272" spans="1:65" s="2" customFormat="1" ht="24.15" customHeight="1">
      <c r="A272" s="36"/>
      <c r="B272" s="37"/>
      <c r="C272" s="175" t="s">
        <v>351</v>
      </c>
      <c r="D272" s="175" t="s">
        <v>123</v>
      </c>
      <c r="E272" s="176" t="s">
        <v>1667</v>
      </c>
      <c r="F272" s="177" t="s">
        <v>1668</v>
      </c>
      <c r="G272" s="178" t="s">
        <v>404</v>
      </c>
      <c r="H272" s="179">
        <v>13.44</v>
      </c>
      <c r="I272" s="180"/>
      <c r="J272" s="181">
        <f>ROUND(I272*H272,2)</f>
        <v>0</v>
      </c>
      <c r="K272" s="177" t="s">
        <v>536</v>
      </c>
      <c r="L272" s="41"/>
      <c r="M272" s="182" t="s">
        <v>19</v>
      </c>
      <c r="N272" s="183" t="s">
        <v>42</v>
      </c>
      <c r="O272" s="66"/>
      <c r="P272" s="184">
        <f>O272*H272</f>
        <v>0</v>
      </c>
      <c r="Q272" s="184">
        <v>2.47E-3</v>
      </c>
      <c r="R272" s="184">
        <f>Q272*H272</f>
        <v>3.3196799999999999E-2</v>
      </c>
      <c r="S272" s="184">
        <v>0</v>
      </c>
      <c r="T272" s="185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86" t="s">
        <v>128</v>
      </c>
      <c r="AT272" s="186" t="s">
        <v>123</v>
      </c>
      <c r="AU272" s="186" t="s">
        <v>81</v>
      </c>
      <c r="AY272" s="19" t="s">
        <v>120</v>
      </c>
      <c r="BE272" s="187">
        <f>IF(N272="základní",J272,0)</f>
        <v>0</v>
      </c>
      <c r="BF272" s="187">
        <f>IF(N272="snížená",J272,0)</f>
        <v>0</v>
      </c>
      <c r="BG272" s="187">
        <f>IF(N272="zákl. přenesená",J272,0)</f>
        <v>0</v>
      </c>
      <c r="BH272" s="187">
        <f>IF(N272="sníž. přenesená",J272,0)</f>
        <v>0</v>
      </c>
      <c r="BI272" s="187">
        <f>IF(N272="nulová",J272,0)</f>
        <v>0</v>
      </c>
      <c r="BJ272" s="19" t="s">
        <v>79</v>
      </c>
      <c r="BK272" s="187">
        <f>ROUND(I272*H272,2)</f>
        <v>0</v>
      </c>
      <c r="BL272" s="19" t="s">
        <v>128</v>
      </c>
      <c r="BM272" s="186" t="s">
        <v>1669</v>
      </c>
    </row>
    <row r="273" spans="1:65" s="2" customFormat="1" ht="10">
      <c r="A273" s="36"/>
      <c r="B273" s="37"/>
      <c r="C273" s="38"/>
      <c r="D273" s="245" t="s">
        <v>538</v>
      </c>
      <c r="E273" s="38"/>
      <c r="F273" s="246" t="s">
        <v>1670</v>
      </c>
      <c r="G273" s="38"/>
      <c r="H273" s="38"/>
      <c r="I273" s="247"/>
      <c r="J273" s="38"/>
      <c r="K273" s="38"/>
      <c r="L273" s="41"/>
      <c r="M273" s="248"/>
      <c r="N273" s="249"/>
      <c r="O273" s="66"/>
      <c r="P273" s="66"/>
      <c r="Q273" s="66"/>
      <c r="R273" s="66"/>
      <c r="S273" s="66"/>
      <c r="T273" s="67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9" t="s">
        <v>538</v>
      </c>
      <c r="AU273" s="19" t="s">
        <v>81</v>
      </c>
    </row>
    <row r="274" spans="1:65" s="15" customFormat="1" ht="10">
      <c r="B274" s="211"/>
      <c r="C274" s="212"/>
      <c r="D274" s="190" t="s">
        <v>130</v>
      </c>
      <c r="E274" s="213" t="s">
        <v>19</v>
      </c>
      <c r="F274" s="214" t="s">
        <v>1671</v>
      </c>
      <c r="G274" s="212"/>
      <c r="H274" s="213" t="s">
        <v>19</v>
      </c>
      <c r="I274" s="215"/>
      <c r="J274" s="212"/>
      <c r="K274" s="212"/>
      <c r="L274" s="216"/>
      <c r="M274" s="217"/>
      <c r="N274" s="218"/>
      <c r="O274" s="218"/>
      <c r="P274" s="218"/>
      <c r="Q274" s="218"/>
      <c r="R274" s="218"/>
      <c r="S274" s="218"/>
      <c r="T274" s="219"/>
      <c r="AT274" s="220" t="s">
        <v>130</v>
      </c>
      <c r="AU274" s="220" t="s">
        <v>81</v>
      </c>
      <c r="AV274" s="15" t="s">
        <v>79</v>
      </c>
      <c r="AW274" s="15" t="s">
        <v>132</v>
      </c>
      <c r="AX274" s="15" t="s">
        <v>71</v>
      </c>
      <c r="AY274" s="220" t="s">
        <v>120</v>
      </c>
    </row>
    <row r="275" spans="1:65" s="13" customFormat="1" ht="10">
      <c r="B275" s="188"/>
      <c r="C275" s="189"/>
      <c r="D275" s="190" t="s">
        <v>130</v>
      </c>
      <c r="E275" s="191" t="s">
        <v>19</v>
      </c>
      <c r="F275" s="192" t="s">
        <v>1672</v>
      </c>
      <c r="G275" s="189"/>
      <c r="H275" s="193">
        <v>13.44</v>
      </c>
      <c r="I275" s="194"/>
      <c r="J275" s="189"/>
      <c r="K275" s="189"/>
      <c r="L275" s="195"/>
      <c r="M275" s="196"/>
      <c r="N275" s="197"/>
      <c r="O275" s="197"/>
      <c r="P275" s="197"/>
      <c r="Q275" s="197"/>
      <c r="R275" s="197"/>
      <c r="S275" s="197"/>
      <c r="T275" s="198"/>
      <c r="AT275" s="199" t="s">
        <v>130</v>
      </c>
      <c r="AU275" s="199" t="s">
        <v>81</v>
      </c>
      <c r="AV275" s="13" t="s">
        <v>81</v>
      </c>
      <c r="AW275" s="13" t="s">
        <v>132</v>
      </c>
      <c r="AX275" s="13" t="s">
        <v>71</v>
      </c>
      <c r="AY275" s="199" t="s">
        <v>120</v>
      </c>
    </row>
    <row r="276" spans="1:65" s="14" customFormat="1" ht="10">
      <c r="B276" s="200"/>
      <c r="C276" s="201"/>
      <c r="D276" s="190" t="s">
        <v>130</v>
      </c>
      <c r="E276" s="202" t="s">
        <v>19</v>
      </c>
      <c r="F276" s="203" t="s">
        <v>133</v>
      </c>
      <c r="G276" s="201"/>
      <c r="H276" s="204">
        <v>13.44</v>
      </c>
      <c r="I276" s="205"/>
      <c r="J276" s="201"/>
      <c r="K276" s="201"/>
      <c r="L276" s="206"/>
      <c r="M276" s="207"/>
      <c r="N276" s="208"/>
      <c r="O276" s="208"/>
      <c r="P276" s="208"/>
      <c r="Q276" s="208"/>
      <c r="R276" s="208"/>
      <c r="S276" s="208"/>
      <c r="T276" s="209"/>
      <c r="AT276" s="210" t="s">
        <v>130</v>
      </c>
      <c r="AU276" s="210" t="s">
        <v>81</v>
      </c>
      <c r="AV276" s="14" t="s">
        <v>128</v>
      </c>
      <c r="AW276" s="14" t="s">
        <v>132</v>
      </c>
      <c r="AX276" s="14" t="s">
        <v>79</v>
      </c>
      <c r="AY276" s="210" t="s">
        <v>120</v>
      </c>
    </row>
    <row r="277" spans="1:65" s="2" customFormat="1" ht="24.15" customHeight="1">
      <c r="A277" s="36"/>
      <c r="B277" s="37"/>
      <c r="C277" s="175" t="s">
        <v>358</v>
      </c>
      <c r="D277" s="175" t="s">
        <v>123</v>
      </c>
      <c r="E277" s="176" t="s">
        <v>1673</v>
      </c>
      <c r="F277" s="177" t="s">
        <v>1674</v>
      </c>
      <c r="G277" s="178" t="s">
        <v>404</v>
      </c>
      <c r="H277" s="179">
        <v>13.44</v>
      </c>
      <c r="I277" s="180"/>
      <c r="J277" s="181">
        <f>ROUND(I277*H277,2)</f>
        <v>0</v>
      </c>
      <c r="K277" s="177" t="s">
        <v>536</v>
      </c>
      <c r="L277" s="41"/>
      <c r="M277" s="182" t="s">
        <v>19</v>
      </c>
      <c r="N277" s="183" t="s">
        <v>42</v>
      </c>
      <c r="O277" s="66"/>
      <c r="P277" s="184">
        <f>O277*H277</f>
        <v>0</v>
      </c>
      <c r="Q277" s="184">
        <v>0</v>
      </c>
      <c r="R277" s="184">
        <f>Q277*H277</f>
        <v>0</v>
      </c>
      <c r="S277" s="184">
        <v>0</v>
      </c>
      <c r="T277" s="185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6" t="s">
        <v>128</v>
      </c>
      <c r="AT277" s="186" t="s">
        <v>123</v>
      </c>
      <c r="AU277" s="186" t="s">
        <v>81</v>
      </c>
      <c r="AY277" s="19" t="s">
        <v>120</v>
      </c>
      <c r="BE277" s="187">
        <f>IF(N277="základní",J277,0)</f>
        <v>0</v>
      </c>
      <c r="BF277" s="187">
        <f>IF(N277="snížená",J277,0)</f>
        <v>0</v>
      </c>
      <c r="BG277" s="187">
        <f>IF(N277="zákl. přenesená",J277,0)</f>
        <v>0</v>
      </c>
      <c r="BH277" s="187">
        <f>IF(N277="sníž. přenesená",J277,0)</f>
        <v>0</v>
      </c>
      <c r="BI277" s="187">
        <f>IF(N277="nulová",J277,0)</f>
        <v>0</v>
      </c>
      <c r="BJ277" s="19" t="s">
        <v>79</v>
      </c>
      <c r="BK277" s="187">
        <f>ROUND(I277*H277,2)</f>
        <v>0</v>
      </c>
      <c r="BL277" s="19" t="s">
        <v>128</v>
      </c>
      <c r="BM277" s="186" t="s">
        <v>1675</v>
      </c>
    </row>
    <row r="278" spans="1:65" s="2" customFormat="1" ht="10">
      <c r="A278" s="36"/>
      <c r="B278" s="37"/>
      <c r="C278" s="38"/>
      <c r="D278" s="245" t="s">
        <v>538</v>
      </c>
      <c r="E278" s="38"/>
      <c r="F278" s="246" t="s">
        <v>1676</v>
      </c>
      <c r="G278" s="38"/>
      <c r="H278" s="38"/>
      <c r="I278" s="247"/>
      <c r="J278" s="38"/>
      <c r="K278" s="38"/>
      <c r="L278" s="41"/>
      <c r="M278" s="248"/>
      <c r="N278" s="249"/>
      <c r="O278" s="66"/>
      <c r="P278" s="66"/>
      <c r="Q278" s="66"/>
      <c r="R278" s="66"/>
      <c r="S278" s="66"/>
      <c r="T278" s="67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9" t="s">
        <v>538</v>
      </c>
      <c r="AU278" s="19" t="s">
        <v>81</v>
      </c>
    </row>
    <row r="279" spans="1:65" s="12" customFormat="1" ht="22.75" customHeight="1">
      <c r="B279" s="159"/>
      <c r="C279" s="160"/>
      <c r="D279" s="161" t="s">
        <v>70</v>
      </c>
      <c r="E279" s="173" t="s">
        <v>128</v>
      </c>
      <c r="F279" s="173" t="s">
        <v>700</v>
      </c>
      <c r="G279" s="160"/>
      <c r="H279" s="160"/>
      <c r="I279" s="163"/>
      <c r="J279" s="174">
        <f>BK279</f>
        <v>0</v>
      </c>
      <c r="K279" s="160"/>
      <c r="L279" s="165"/>
      <c r="M279" s="166"/>
      <c r="N279" s="167"/>
      <c r="O279" s="167"/>
      <c r="P279" s="168">
        <f>SUM(P280:P402)</f>
        <v>0</v>
      </c>
      <c r="Q279" s="167"/>
      <c r="R279" s="168">
        <f>SUM(R280:R402)</f>
        <v>715.30985614999986</v>
      </c>
      <c r="S279" s="167"/>
      <c r="T279" s="169">
        <f>SUM(T280:T402)</f>
        <v>6.8795999999999999</v>
      </c>
      <c r="AR279" s="170" t="s">
        <v>79</v>
      </c>
      <c r="AT279" s="171" t="s">
        <v>70</v>
      </c>
      <c r="AU279" s="171" t="s">
        <v>79</v>
      </c>
      <c r="AY279" s="170" t="s">
        <v>120</v>
      </c>
      <c r="BK279" s="172">
        <f>SUM(BK280:BK402)</f>
        <v>0</v>
      </c>
    </row>
    <row r="280" spans="1:65" s="2" customFormat="1" ht="16.5" customHeight="1">
      <c r="A280" s="36"/>
      <c r="B280" s="37"/>
      <c r="C280" s="175" t="s">
        <v>363</v>
      </c>
      <c r="D280" s="175" t="s">
        <v>123</v>
      </c>
      <c r="E280" s="176" t="s">
        <v>1677</v>
      </c>
      <c r="F280" s="177" t="s">
        <v>1678</v>
      </c>
      <c r="G280" s="178" t="s">
        <v>404</v>
      </c>
      <c r="H280" s="179">
        <v>114.66</v>
      </c>
      <c r="I280" s="180"/>
      <c r="J280" s="181">
        <f>ROUND(I280*H280,2)</f>
        <v>0</v>
      </c>
      <c r="K280" s="177" t="s">
        <v>536</v>
      </c>
      <c r="L280" s="41"/>
      <c r="M280" s="182" t="s">
        <v>19</v>
      </c>
      <c r="N280" s="183" t="s">
        <v>42</v>
      </c>
      <c r="O280" s="66"/>
      <c r="P280" s="184">
        <f>O280*H280</f>
        <v>0</v>
      </c>
      <c r="Q280" s="184">
        <v>3.6999999999999999E-4</v>
      </c>
      <c r="R280" s="184">
        <f>Q280*H280</f>
        <v>4.2424199999999995E-2</v>
      </c>
      <c r="S280" s="184">
        <v>0.06</v>
      </c>
      <c r="T280" s="185">
        <f>S280*H280</f>
        <v>6.8795999999999999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6" t="s">
        <v>128</v>
      </c>
      <c r="AT280" s="186" t="s">
        <v>123</v>
      </c>
      <c r="AU280" s="186" t="s">
        <v>81</v>
      </c>
      <c r="AY280" s="19" t="s">
        <v>120</v>
      </c>
      <c r="BE280" s="187">
        <f>IF(N280="základní",J280,0)</f>
        <v>0</v>
      </c>
      <c r="BF280" s="187">
        <f>IF(N280="snížená",J280,0)</f>
        <v>0</v>
      </c>
      <c r="BG280" s="187">
        <f>IF(N280="zákl. přenesená",J280,0)</f>
        <v>0</v>
      </c>
      <c r="BH280" s="187">
        <f>IF(N280="sníž. přenesená",J280,0)</f>
        <v>0</v>
      </c>
      <c r="BI280" s="187">
        <f>IF(N280="nulová",J280,0)</f>
        <v>0</v>
      </c>
      <c r="BJ280" s="19" t="s">
        <v>79</v>
      </c>
      <c r="BK280" s="187">
        <f>ROUND(I280*H280,2)</f>
        <v>0</v>
      </c>
      <c r="BL280" s="19" t="s">
        <v>128</v>
      </c>
      <c r="BM280" s="186" t="s">
        <v>1679</v>
      </c>
    </row>
    <row r="281" spans="1:65" s="2" customFormat="1" ht="10">
      <c r="A281" s="36"/>
      <c r="B281" s="37"/>
      <c r="C281" s="38"/>
      <c r="D281" s="245" t="s">
        <v>538</v>
      </c>
      <c r="E281" s="38"/>
      <c r="F281" s="246" t="s">
        <v>1680</v>
      </c>
      <c r="G281" s="38"/>
      <c r="H281" s="38"/>
      <c r="I281" s="247"/>
      <c r="J281" s="38"/>
      <c r="K281" s="38"/>
      <c r="L281" s="41"/>
      <c r="M281" s="248"/>
      <c r="N281" s="249"/>
      <c r="O281" s="66"/>
      <c r="P281" s="66"/>
      <c r="Q281" s="66"/>
      <c r="R281" s="66"/>
      <c r="S281" s="66"/>
      <c r="T281" s="67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9" t="s">
        <v>538</v>
      </c>
      <c r="AU281" s="19" t="s">
        <v>81</v>
      </c>
    </row>
    <row r="282" spans="1:65" s="15" customFormat="1" ht="10">
      <c r="B282" s="211"/>
      <c r="C282" s="212"/>
      <c r="D282" s="190" t="s">
        <v>130</v>
      </c>
      <c r="E282" s="213" t="s">
        <v>19</v>
      </c>
      <c r="F282" s="214" t="s">
        <v>1681</v>
      </c>
      <c r="G282" s="212"/>
      <c r="H282" s="213" t="s">
        <v>19</v>
      </c>
      <c r="I282" s="215"/>
      <c r="J282" s="212"/>
      <c r="K282" s="212"/>
      <c r="L282" s="216"/>
      <c r="M282" s="217"/>
      <c r="N282" s="218"/>
      <c r="O282" s="218"/>
      <c r="P282" s="218"/>
      <c r="Q282" s="218"/>
      <c r="R282" s="218"/>
      <c r="S282" s="218"/>
      <c r="T282" s="219"/>
      <c r="AT282" s="220" t="s">
        <v>130</v>
      </c>
      <c r="AU282" s="220" t="s">
        <v>81</v>
      </c>
      <c r="AV282" s="15" t="s">
        <v>79</v>
      </c>
      <c r="AW282" s="15" t="s">
        <v>132</v>
      </c>
      <c r="AX282" s="15" t="s">
        <v>71</v>
      </c>
      <c r="AY282" s="220" t="s">
        <v>120</v>
      </c>
    </row>
    <row r="283" spans="1:65" s="13" customFormat="1" ht="10">
      <c r="B283" s="188"/>
      <c r="C283" s="189"/>
      <c r="D283" s="190" t="s">
        <v>130</v>
      </c>
      <c r="E283" s="191" t="s">
        <v>19</v>
      </c>
      <c r="F283" s="192" t="s">
        <v>1682</v>
      </c>
      <c r="G283" s="189"/>
      <c r="H283" s="193">
        <v>61.776000000000003</v>
      </c>
      <c r="I283" s="194"/>
      <c r="J283" s="189"/>
      <c r="K283" s="189"/>
      <c r="L283" s="195"/>
      <c r="M283" s="196"/>
      <c r="N283" s="197"/>
      <c r="O283" s="197"/>
      <c r="P283" s="197"/>
      <c r="Q283" s="197"/>
      <c r="R283" s="197"/>
      <c r="S283" s="197"/>
      <c r="T283" s="198"/>
      <c r="AT283" s="199" t="s">
        <v>130</v>
      </c>
      <c r="AU283" s="199" t="s">
        <v>81</v>
      </c>
      <c r="AV283" s="13" t="s">
        <v>81</v>
      </c>
      <c r="AW283" s="13" t="s">
        <v>132</v>
      </c>
      <c r="AX283" s="13" t="s">
        <v>71</v>
      </c>
      <c r="AY283" s="199" t="s">
        <v>120</v>
      </c>
    </row>
    <row r="284" spans="1:65" s="15" customFormat="1" ht="10">
      <c r="B284" s="211"/>
      <c r="C284" s="212"/>
      <c r="D284" s="190" t="s">
        <v>130</v>
      </c>
      <c r="E284" s="213" t="s">
        <v>19</v>
      </c>
      <c r="F284" s="214" t="s">
        <v>1683</v>
      </c>
      <c r="G284" s="212"/>
      <c r="H284" s="213" t="s">
        <v>19</v>
      </c>
      <c r="I284" s="215"/>
      <c r="J284" s="212"/>
      <c r="K284" s="212"/>
      <c r="L284" s="216"/>
      <c r="M284" s="217"/>
      <c r="N284" s="218"/>
      <c r="O284" s="218"/>
      <c r="P284" s="218"/>
      <c r="Q284" s="218"/>
      <c r="R284" s="218"/>
      <c r="S284" s="218"/>
      <c r="T284" s="219"/>
      <c r="AT284" s="220" t="s">
        <v>130</v>
      </c>
      <c r="AU284" s="220" t="s">
        <v>81</v>
      </c>
      <c r="AV284" s="15" t="s">
        <v>79</v>
      </c>
      <c r="AW284" s="15" t="s">
        <v>132</v>
      </c>
      <c r="AX284" s="15" t="s">
        <v>71</v>
      </c>
      <c r="AY284" s="220" t="s">
        <v>120</v>
      </c>
    </row>
    <row r="285" spans="1:65" s="13" customFormat="1" ht="10">
      <c r="B285" s="188"/>
      <c r="C285" s="189"/>
      <c r="D285" s="190" t="s">
        <v>130</v>
      </c>
      <c r="E285" s="191" t="s">
        <v>19</v>
      </c>
      <c r="F285" s="192" t="s">
        <v>1684</v>
      </c>
      <c r="G285" s="189"/>
      <c r="H285" s="193">
        <v>33.048000000000002</v>
      </c>
      <c r="I285" s="194"/>
      <c r="J285" s="189"/>
      <c r="K285" s="189"/>
      <c r="L285" s="195"/>
      <c r="M285" s="196"/>
      <c r="N285" s="197"/>
      <c r="O285" s="197"/>
      <c r="P285" s="197"/>
      <c r="Q285" s="197"/>
      <c r="R285" s="197"/>
      <c r="S285" s="197"/>
      <c r="T285" s="198"/>
      <c r="AT285" s="199" t="s">
        <v>130</v>
      </c>
      <c r="AU285" s="199" t="s">
        <v>81</v>
      </c>
      <c r="AV285" s="13" t="s">
        <v>81</v>
      </c>
      <c r="AW285" s="13" t="s">
        <v>132</v>
      </c>
      <c r="AX285" s="13" t="s">
        <v>71</v>
      </c>
      <c r="AY285" s="199" t="s">
        <v>120</v>
      </c>
    </row>
    <row r="286" spans="1:65" s="15" customFormat="1" ht="10">
      <c r="B286" s="211"/>
      <c r="C286" s="212"/>
      <c r="D286" s="190" t="s">
        <v>130</v>
      </c>
      <c r="E286" s="213" t="s">
        <v>19</v>
      </c>
      <c r="F286" s="214" t="s">
        <v>1685</v>
      </c>
      <c r="G286" s="212"/>
      <c r="H286" s="213" t="s">
        <v>19</v>
      </c>
      <c r="I286" s="215"/>
      <c r="J286" s="212"/>
      <c r="K286" s="212"/>
      <c r="L286" s="216"/>
      <c r="M286" s="217"/>
      <c r="N286" s="218"/>
      <c r="O286" s="218"/>
      <c r="P286" s="218"/>
      <c r="Q286" s="218"/>
      <c r="R286" s="218"/>
      <c r="S286" s="218"/>
      <c r="T286" s="219"/>
      <c r="AT286" s="220" t="s">
        <v>130</v>
      </c>
      <c r="AU286" s="220" t="s">
        <v>81</v>
      </c>
      <c r="AV286" s="15" t="s">
        <v>79</v>
      </c>
      <c r="AW286" s="15" t="s">
        <v>132</v>
      </c>
      <c r="AX286" s="15" t="s">
        <v>71</v>
      </c>
      <c r="AY286" s="220" t="s">
        <v>120</v>
      </c>
    </row>
    <row r="287" spans="1:65" s="13" customFormat="1" ht="10">
      <c r="B287" s="188"/>
      <c r="C287" s="189"/>
      <c r="D287" s="190" t="s">
        <v>130</v>
      </c>
      <c r="E287" s="191" t="s">
        <v>19</v>
      </c>
      <c r="F287" s="192" t="s">
        <v>1686</v>
      </c>
      <c r="G287" s="189"/>
      <c r="H287" s="193">
        <v>19.835999999999999</v>
      </c>
      <c r="I287" s="194"/>
      <c r="J287" s="189"/>
      <c r="K287" s="189"/>
      <c r="L287" s="195"/>
      <c r="M287" s="196"/>
      <c r="N287" s="197"/>
      <c r="O287" s="197"/>
      <c r="P287" s="197"/>
      <c r="Q287" s="197"/>
      <c r="R287" s="197"/>
      <c r="S287" s="197"/>
      <c r="T287" s="198"/>
      <c r="AT287" s="199" t="s">
        <v>130</v>
      </c>
      <c r="AU287" s="199" t="s">
        <v>81</v>
      </c>
      <c r="AV287" s="13" t="s">
        <v>81</v>
      </c>
      <c r="AW287" s="13" t="s">
        <v>132</v>
      </c>
      <c r="AX287" s="13" t="s">
        <v>71</v>
      </c>
      <c r="AY287" s="199" t="s">
        <v>120</v>
      </c>
    </row>
    <row r="288" spans="1:65" s="14" customFormat="1" ht="10">
      <c r="B288" s="200"/>
      <c r="C288" s="201"/>
      <c r="D288" s="190" t="s">
        <v>130</v>
      </c>
      <c r="E288" s="202" t="s">
        <v>19</v>
      </c>
      <c r="F288" s="203" t="s">
        <v>133</v>
      </c>
      <c r="G288" s="201"/>
      <c r="H288" s="204">
        <v>114.66</v>
      </c>
      <c r="I288" s="205"/>
      <c r="J288" s="201"/>
      <c r="K288" s="201"/>
      <c r="L288" s="206"/>
      <c r="M288" s="207"/>
      <c r="N288" s="208"/>
      <c r="O288" s="208"/>
      <c r="P288" s="208"/>
      <c r="Q288" s="208"/>
      <c r="R288" s="208"/>
      <c r="S288" s="208"/>
      <c r="T288" s="209"/>
      <c r="AT288" s="210" t="s">
        <v>130</v>
      </c>
      <c r="AU288" s="210" t="s">
        <v>81</v>
      </c>
      <c r="AV288" s="14" t="s">
        <v>128</v>
      </c>
      <c r="AW288" s="14" t="s">
        <v>132</v>
      </c>
      <c r="AX288" s="14" t="s">
        <v>79</v>
      </c>
      <c r="AY288" s="210" t="s">
        <v>120</v>
      </c>
    </row>
    <row r="289" spans="1:65" s="2" customFormat="1" ht="16.5" customHeight="1">
      <c r="A289" s="36"/>
      <c r="B289" s="37"/>
      <c r="C289" s="175" t="s">
        <v>368</v>
      </c>
      <c r="D289" s="175" t="s">
        <v>123</v>
      </c>
      <c r="E289" s="176" t="s">
        <v>1687</v>
      </c>
      <c r="F289" s="177" t="s">
        <v>1688</v>
      </c>
      <c r="G289" s="178" t="s">
        <v>204</v>
      </c>
      <c r="H289" s="179">
        <v>2</v>
      </c>
      <c r="I289" s="180"/>
      <c r="J289" s="181">
        <f>ROUND(I289*H289,2)</f>
        <v>0</v>
      </c>
      <c r="K289" s="177" t="s">
        <v>536</v>
      </c>
      <c r="L289" s="41"/>
      <c r="M289" s="182" t="s">
        <v>19</v>
      </c>
      <c r="N289" s="183" t="s">
        <v>42</v>
      </c>
      <c r="O289" s="66"/>
      <c r="P289" s="184">
        <f>O289*H289</f>
        <v>0</v>
      </c>
      <c r="Q289" s="184">
        <v>3.85E-2</v>
      </c>
      <c r="R289" s="184">
        <f>Q289*H289</f>
        <v>7.6999999999999999E-2</v>
      </c>
      <c r="S289" s="184">
        <v>0</v>
      </c>
      <c r="T289" s="185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6" t="s">
        <v>128</v>
      </c>
      <c r="AT289" s="186" t="s">
        <v>123</v>
      </c>
      <c r="AU289" s="186" t="s">
        <v>81</v>
      </c>
      <c r="AY289" s="19" t="s">
        <v>120</v>
      </c>
      <c r="BE289" s="187">
        <f>IF(N289="základní",J289,0)</f>
        <v>0</v>
      </c>
      <c r="BF289" s="187">
        <f>IF(N289="snížená",J289,0)</f>
        <v>0</v>
      </c>
      <c r="BG289" s="187">
        <f>IF(N289="zákl. přenesená",J289,0)</f>
        <v>0</v>
      </c>
      <c r="BH289" s="187">
        <f>IF(N289="sníž. přenesená",J289,0)</f>
        <v>0</v>
      </c>
      <c r="BI289" s="187">
        <f>IF(N289="nulová",J289,0)</f>
        <v>0</v>
      </c>
      <c r="BJ289" s="19" t="s">
        <v>79</v>
      </c>
      <c r="BK289" s="187">
        <f>ROUND(I289*H289,2)</f>
        <v>0</v>
      </c>
      <c r="BL289" s="19" t="s">
        <v>128</v>
      </c>
      <c r="BM289" s="186" t="s">
        <v>1689</v>
      </c>
    </row>
    <row r="290" spans="1:65" s="2" customFormat="1" ht="10">
      <c r="A290" s="36"/>
      <c r="B290" s="37"/>
      <c r="C290" s="38"/>
      <c r="D290" s="245" t="s">
        <v>538</v>
      </c>
      <c r="E290" s="38"/>
      <c r="F290" s="246" t="s">
        <v>1690</v>
      </c>
      <c r="G290" s="38"/>
      <c r="H290" s="38"/>
      <c r="I290" s="247"/>
      <c r="J290" s="38"/>
      <c r="K290" s="38"/>
      <c r="L290" s="41"/>
      <c r="M290" s="248"/>
      <c r="N290" s="249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538</v>
      </c>
      <c r="AU290" s="19" t="s">
        <v>81</v>
      </c>
    </row>
    <row r="291" spans="1:65" s="15" customFormat="1" ht="10">
      <c r="B291" s="211"/>
      <c r="C291" s="212"/>
      <c r="D291" s="190" t="s">
        <v>130</v>
      </c>
      <c r="E291" s="213" t="s">
        <v>19</v>
      </c>
      <c r="F291" s="214" t="s">
        <v>1691</v>
      </c>
      <c r="G291" s="212"/>
      <c r="H291" s="213" t="s">
        <v>19</v>
      </c>
      <c r="I291" s="215"/>
      <c r="J291" s="212"/>
      <c r="K291" s="212"/>
      <c r="L291" s="216"/>
      <c r="M291" s="217"/>
      <c r="N291" s="218"/>
      <c r="O291" s="218"/>
      <c r="P291" s="218"/>
      <c r="Q291" s="218"/>
      <c r="R291" s="218"/>
      <c r="S291" s="218"/>
      <c r="T291" s="219"/>
      <c r="AT291" s="220" t="s">
        <v>130</v>
      </c>
      <c r="AU291" s="220" t="s">
        <v>81</v>
      </c>
      <c r="AV291" s="15" t="s">
        <v>79</v>
      </c>
      <c r="AW291" s="15" t="s">
        <v>132</v>
      </c>
      <c r="AX291" s="15" t="s">
        <v>71</v>
      </c>
      <c r="AY291" s="220" t="s">
        <v>120</v>
      </c>
    </row>
    <row r="292" spans="1:65" s="15" customFormat="1" ht="10">
      <c r="B292" s="211"/>
      <c r="C292" s="212"/>
      <c r="D292" s="190" t="s">
        <v>130</v>
      </c>
      <c r="E292" s="213" t="s">
        <v>19</v>
      </c>
      <c r="F292" s="214" t="s">
        <v>1692</v>
      </c>
      <c r="G292" s="212"/>
      <c r="H292" s="213" t="s">
        <v>19</v>
      </c>
      <c r="I292" s="215"/>
      <c r="J292" s="212"/>
      <c r="K292" s="212"/>
      <c r="L292" s="216"/>
      <c r="M292" s="217"/>
      <c r="N292" s="218"/>
      <c r="O292" s="218"/>
      <c r="P292" s="218"/>
      <c r="Q292" s="218"/>
      <c r="R292" s="218"/>
      <c r="S292" s="218"/>
      <c r="T292" s="219"/>
      <c r="AT292" s="220" t="s">
        <v>130</v>
      </c>
      <c r="AU292" s="220" t="s">
        <v>81</v>
      </c>
      <c r="AV292" s="15" t="s">
        <v>79</v>
      </c>
      <c r="AW292" s="15" t="s">
        <v>132</v>
      </c>
      <c r="AX292" s="15" t="s">
        <v>71</v>
      </c>
      <c r="AY292" s="220" t="s">
        <v>120</v>
      </c>
    </row>
    <row r="293" spans="1:65" s="13" customFormat="1" ht="10">
      <c r="B293" s="188"/>
      <c r="C293" s="189"/>
      <c r="D293" s="190" t="s">
        <v>130</v>
      </c>
      <c r="E293" s="191" t="s">
        <v>19</v>
      </c>
      <c r="F293" s="192" t="s">
        <v>1693</v>
      </c>
      <c r="G293" s="189"/>
      <c r="H293" s="193">
        <v>2</v>
      </c>
      <c r="I293" s="194"/>
      <c r="J293" s="189"/>
      <c r="K293" s="189"/>
      <c r="L293" s="195"/>
      <c r="M293" s="196"/>
      <c r="N293" s="197"/>
      <c r="O293" s="197"/>
      <c r="P293" s="197"/>
      <c r="Q293" s="197"/>
      <c r="R293" s="197"/>
      <c r="S293" s="197"/>
      <c r="T293" s="198"/>
      <c r="AT293" s="199" t="s">
        <v>130</v>
      </c>
      <c r="AU293" s="199" t="s">
        <v>81</v>
      </c>
      <c r="AV293" s="13" t="s">
        <v>81</v>
      </c>
      <c r="AW293" s="13" t="s">
        <v>132</v>
      </c>
      <c r="AX293" s="13" t="s">
        <v>79</v>
      </c>
      <c r="AY293" s="199" t="s">
        <v>120</v>
      </c>
    </row>
    <row r="294" spans="1:65" s="2" customFormat="1" ht="16.5" customHeight="1">
      <c r="A294" s="36"/>
      <c r="B294" s="37"/>
      <c r="C294" s="175" t="s">
        <v>372</v>
      </c>
      <c r="D294" s="175" t="s">
        <v>123</v>
      </c>
      <c r="E294" s="176" t="s">
        <v>710</v>
      </c>
      <c r="F294" s="177" t="s">
        <v>711</v>
      </c>
      <c r="G294" s="178" t="s">
        <v>204</v>
      </c>
      <c r="H294" s="179">
        <v>2</v>
      </c>
      <c r="I294" s="180"/>
      <c r="J294" s="181">
        <f>ROUND(I294*H294,2)</f>
        <v>0</v>
      </c>
      <c r="K294" s="177" t="s">
        <v>536</v>
      </c>
      <c r="L294" s="41"/>
      <c r="M294" s="182" t="s">
        <v>19</v>
      </c>
      <c r="N294" s="183" t="s">
        <v>42</v>
      </c>
      <c r="O294" s="66"/>
      <c r="P294" s="184">
        <f>O294*H294</f>
        <v>0</v>
      </c>
      <c r="Q294" s="184">
        <v>0</v>
      </c>
      <c r="R294" s="184">
        <f>Q294*H294</f>
        <v>0</v>
      </c>
      <c r="S294" s="184">
        <v>0</v>
      </c>
      <c r="T294" s="185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6" t="s">
        <v>128</v>
      </c>
      <c r="AT294" s="186" t="s">
        <v>123</v>
      </c>
      <c r="AU294" s="186" t="s">
        <v>81</v>
      </c>
      <c r="AY294" s="19" t="s">
        <v>120</v>
      </c>
      <c r="BE294" s="187">
        <f>IF(N294="základní",J294,0)</f>
        <v>0</v>
      </c>
      <c r="BF294" s="187">
        <f>IF(N294="snížená",J294,0)</f>
        <v>0</v>
      </c>
      <c r="BG294" s="187">
        <f>IF(N294="zákl. přenesená",J294,0)</f>
        <v>0</v>
      </c>
      <c r="BH294" s="187">
        <f>IF(N294="sníž. přenesená",J294,0)</f>
        <v>0</v>
      </c>
      <c r="BI294" s="187">
        <f>IF(N294="nulová",J294,0)</f>
        <v>0</v>
      </c>
      <c r="BJ294" s="19" t="s">
        <v>79</v>
      </c>
      <c r="BK294" s="187">
        <f>ROUND(I294*H294,2)</f>
        <v>0</v>
      </c>
      <c r="BL294" s="19" t="s">
        <v>128</v>
      </c>
      <c r="BM294" s="186" t="s">
        <v>1694</v>
      </c>
    </row>
    <row r="295" spans="1:65" s="2" customFormat="1" ht="10">
      <c r="A295" s="36"/>
      <c r="B295" s="37"/>
      <c r="C295" s="38"/>
      <c r="D295" s="245" t="s">
        <v>538</v>
      </c>
      <c r="E295" s="38"/>
      <c r="F295" s="246" t="s">
        <v>713</v>
      </c>
      <c r="G295" s="38"/>
      <c r="H295" s="38"/>
      <c r="I295" s="247"/>
      <c r="J295" s="38"/>
      <c r="K295" s="38"/>
      <c r="L295" s="41"/>
      <c r="M295" s="248"/>
      <c r="N295" s="249"/>
      <c r="O295" s="66"/>
      <c r="P295" s="66"/>
      <c r="Q295" s="66"/>
      <c r="R295" s="66"/>
      <c r="S295" s="66"/>
      <c r="T295" s="67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9" t="s">
        <v>538</v>
      </c>
      <c r="AU295" s="19" t="s">
        <v>81</v>
      </c>
    </row>
    <row r="296" spans="1:65" s="15" customFormat="1" ht="10">
      <c r="B296" s="211"/>
      <c r="C296" s="212"/>
      <c r="D296" s="190" t="s">
        <v>130</v>
      </c>
      <c r="E296" s="213" t="s">
        <v>19</v>
      </c>
      <c r="F296" s="214" t="s">
        <v>1695</v>
      </c>
      <c r="G296" s="212"/>
      <c r="H296" s="213" t="s">
        <v>19</v>
      </c>
      <c r="I296" s="215"/>
      <c r="J296" s="212"/>
      <c r="K296" s="212"/>
      <c r="L296" s="216"/>
      <c r="M296" s="217"/>
      <c r="N296" s="218"/>
      <c r="O296" s="218"/>
      <c r="P296" s="218"/>
      <c r="Q296" s="218"/>
      <c r="R296" s="218"/>
      <c r="S296" s="218"/>
      <c r="T296" s="219"/>
      <c r="AT296" s="220" t="s">
        <v>130</v>
      </c>
      <c r="AU296" s="220" t="s">
        <v>81</v>
      </c>
      <c r="AV296" s="15" t="s">
        <v>79</v>
      </c>
      <c r="AW296" s="15" t="s">
        <v>132</v>
      </c>
      <c r="AX296" s="15" t="s">
        <v>71</v>
      </c>
      <c r="AY296" s="220" t="s">
        <v>120</v>
      </c>
    </row>
    <row r="297" spans="1:65" s="13" customFormat="1" ht="10">
      <c r="B297" s="188"/>
      <c r="C297" s="189"/>
      <c r="D297" s="190" t="s">
        <v>130</v>
      </c>
      <c r="E297" s="191" t="s">
        <v>19</v>
      </c>
      <c r="F297" s="192" t="s">
        <v>81</v>
      </c>
      <c r="G297" s="189"/>
      <c r="H297" s="193">
        <v>2</v>
      </c>
      <c r="I297" s="194"/>
      <c r="J297" s="189"/>
      <c r="K297" s="189"/>
      <c r="L297" s="195"/>
      <c r="M297" s="196"/>
      <c r="N297" s="197"/>
      <c r="O297" s="197"/>
      <c r="P297" s="197"/>
      <c r="Q297" s="197"/>
      <c r="R297" s="197"/>
      <c r="S297" s="197"/>
      <c r="T297" s="198"/>
      <c r="AT297" s="199" t="s">
        <v>130</v>
      </c>
      <c r="AU297" s="199" t="s">
        <v>81</v>
      </c>
      <c r="AV297" s="13" t="s">
        <v>81</v>
      </c>
      <c r="AW297" s="13" t="s">
        <v>132</v>
      </c>
      <c r="AX297" s="13" t="s">
        <v>71</v>
      </c>
      <c r="AY297" s="199" t="s">
        <v>120</v>
      </c>
    </row>
    <row r="298" spans="1:65" s="14" customFormat="1" ht="10">
      <c r="B298" s="200"/>
      <c r="C298" s="201"/>
      <c r="D298" s="190" t="s">
        <v>130</v>
      </c>
      <c r="E298" s="202" t="s">
        <v>19</v>
      </c>
      <c r="F298" s="203" t="s">
        <v>133</v>
      </c>
      <c r="G298" s="201"/>
      <c r="H298" s="204">
        <v>2</v>
      </c>
      <c r="I298" s="205"/>
      <c r="J298" s="201"/>
      <c r="K298" s="201"/>
      <c r="L298" s="206"/>
      <c r="M298" s="207"/>
      <c r="N298" s="208"/>
      <c r="O298" s="208"/>
      <c r="P298" s="208"/>
      <c r="Q298" s="208"/>
      <c r="R298" s="208"/>
      <c r="S298" s="208"/>
      <c r="T298" s="209"/>
      <c r="AT298" s="210" t="s">
        <v>130</v>
      </c>
      <c r="AU298" s="210" t="s">
        <v>81</v>
      </c>
      <c r="AV298" s="14" t="s">
        <v>128</v>
      </c>
      <c r="AW298" s="14" t="s">
        <v>132</v>
      </c>
      <c r="AX298" s="14" t="s">
        <v>79</v>
      </c>
      <c r="AY298" s="210" t="s">
        <v>120</v>
      </c>
    </row>
    <row r="299" spans="1:65" s="2" customFormat="1" ht="37.75" customHeight="1">
      <c r="A299" s="36"/>
      <c r="B299" s="37"/>
      <c r="C299" s="175" t="s">
        <v>376</v>
      </c>
      <c r="D299" s="175" t="s">
        <v>123</v>
      </c>
      <c r="E299" s="176" t="s">
        <v>714</v>
      </c>
      <c r="F299" s="177" t="s">
        <v>715</v>
      </c>
      <c r="G299" s="178" t="s">
        <v>716</v>
      </c>
      <c r="H299" s="179">
        <v>1189.9100000000001</v>
      </c>
      <c r="I299" s="180"/>
      <c r="J299" s="181">
        <f>ROUND(I299*H299,2)</f>
        <v>0</v>
      </c>
      <c r="K299" s="177" t="s">
        <v>536</v>
      </c>
      <c r="L299" s="41"/>
      <c r="M299" s="182" t="s">
        <v>19</v>
      </c>
      <c r="N299" s="183" t="s">
        <v>42</v>
      </c>
      <c r="O299" s="66"/>
      <c r="P299" s="184">
        <f>O299*H299</f>
        <v>0</v>
      </c>
      <c r="Q299" s="184">
        <v>0</v>
      </c>
      <c r="R299" s="184">
        <f>Q299*H299</f>
        <v>0</v>
      </c>
      <c r="S299" s="184">
        <v>0</v>
      </c>
      <c r="T299" s="185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86" t="s">
        <v>128</v>
      </c>
      <c r="AT299" s="186" t="s">
        <v>123</v>
      </c>
      <c r="AU299" s="186" t="s">
        <v>81</v>
      </c>
      <c r="AY299" s="19" t="s">
        <v>120</v>
      </c>
      <c r="BE299" s="187">
        <f>IF(N299="základní",J299,0)</f>
        <v>0</v>
      </c>
      <c r="BF299" s="187">
        <f>IF(N299="snížená",J299,0)</f>
        <v>0</v>
      </c>
      <c r="BG299" s="187">
        <f>IF(N299="zákl. přenesená",J299,0)</f>
        <v>0</v>
      </c>
      <c r="BH299" s="187">
        <f>IF(N299="sníž. přenesená",J299,0)</f>
        <v>0</v>
      </c>
      <c r="BI299" s="187">
        <f>IF(N299="nulová",J299,0)</f>
        <v>0</v>
      </c>
      <c r="BJ299" s="19" t="s">
        <v>79</v>
      </c>
      <c r="BK299" s="187">
        <f>ROUND(I299*H299,2)</f>
        <v>0</v>
      </c>
      <c r="BL299" s="19" t="s">
        <v>128</v>
      </c>
      <c r="BM299" s="186" t="s">
        <v>1696</v>
      </c>
    </row>
    <row r="300" spans="1:65" s="2" customFormat="1" ht="10">
      <c r="A300" s="36"/>
      <c r="B300" s="37"/>
      <c r="C300" s="38"/>
      <c r="D300" s="245" t="s">
        <v>538</v>
      </c>
      <c r="E300" s="38"/>
      <c r="F300" s="246" t="s">
        <v>718</v>
      </c>
      <c r="G300" s="38"/>
      <c r="H300" s="38"/>
      <c r="I300" s="247"/>
      <c r="J300" s="38"/>
      <c r="K300" s="38"/>
      <c r="L300" s="41"/>
      <c r="M300" s="248"/>
      <c r="N300" s="249"/>
      <c r="O300" s="66"/>
      <c r="P300" s="66"/>
      <c r="Q300" s="66"/>
      <c r="R300" s="66"/>
      <c r="S300" s="66"/>
      <c r="T300" s="67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9" t="s">
        <v>538</v>
      </c>
      <c r="AU300" s="19" t="s">
        <v>81</v>
      </c>
    </row>
    <row r="301" spans="1:65" s="15" customFormat="1" ht="10">
      <c r="B301" s="211"/>
      <c r="C301" s="212"/>
      <c r="D301" s="190" t="s">
        <v>130</v>
      </c>
      <c r="E301" s="213" t="s">
        <v>19</v>
      </c>
      <c r="F301" s="214" t="s">
        <v>1697</v>
      </c>
      <c r="G301" s="212"/>
      <c r="H301" s="213" t="s">
        <v>19</v>
      </c>
      <c r="I301" s="215"/>
      <c r="J301" s="212"/>
      <c r="K301" s="212"/>
      <c r="L301" s="216"/>
      <c r="M301" s="217"/>
      <c r="N301" s="218"/>
      <c r="O301" s="218"/>
      <c r="P301" s="218"/>
      <c r="Q301" s="218"/>
      <c r="R301" s="218"/>
      <c r="S301" s="218"/>
      <c r="T301" s="219"/>
      <c r="AT301" s="220" t="s">
        <v>130</v>
      </c>
      <c r="AU301" s="220" t="s">
        <v>81</v>
      </c>
      <c r="AV301" s="15" t="s">
        <v>79</v>
      </c>
      <c r="AW301" s="15" t="s">
        <v>132</v>
      </c>
      <c r="AX301" s="15" t="s">
        <v>71</v>
      </c>
      <c r="AY301" s="220" t="s">
        <v>120</v>
      </c>
    </row>
    <row r="302" spans="1:65" s="15" customFormat="1" ht="10">
      <c r="B302" s="211"/>
      <c r="C302" s="212"/>
      <c r="D302" s="190" t="s">
        <v>130</v>
      </c>
      <c r="E302" s="213" t="s">
        <v>19</v>
      </c>
      <c r="F302" s="214" t="s">
        <v>1698</v>
      </c>
      <c r="G302" s="212"/>
      <c r="H302" s="213" t="s">
        <v>19</v>
      </c>
      <c r="I302" s="215"/>
      <c r="J302" s="212"/>
      <c r="K302" s="212"/>
      <c r="L302" s="216"/>
      <c r="M302" s="217"/>
      <c r="N302" s="218"/>
      <c r="O302" s="218"/>
      <c r="P302" s="218"/>
      <c r="Q302" s="218"/>
      <c r="R302" s="218"/>
      <c r="S302" s="218"/>
      <c r="T302" s="219"/>
      <c r="AT302" s="220" t="s">
        <v>130</v>
      </c>
      <c r="AU302" s="220" t="s">
        <v>81</v>
      </c>
      <c r="AV302" s="15" t="s">
        <v>79</v>
      </c>
      <c r="AW302" s="15" t="s">
        <v>132</v>
      </c>
      <c r="AX302" s="15" t="s">
        <v>71</v>
      </c>
      <c r="AY302" s="220" t="s">
        <v>120</v>
      </c>
    </row>
    <row r="303" spans="1:65" s="15" customFormat="1" ht="10">
      <c r="B303" s="211"/>
      <c r="C303" s="212"/>
      <c r="D303" s="190" t="s">
        <v>130</v>
      </c>
      <c r="E303" s="213" t="s">
        <v>19</v>
      </c>
      <c r="F303" s="214" t="s">
        <v>1699</v>
      </c>
      <c r="G303" s="212"/>
      <c r="H303" s="213" t="s">
        <v>19</v>
      </c>
      <c r="I303" s="215"/>
      <c r="J303" s="212"/>
      <c r="K303" s="212"/>
      <c r="L303" s="216"/>
      <c r="M303" s="217"/>
      <c r="N303" s="218"/>
      <c r="O303" s="218"/>
      <c r="P303" s="218"/>
      <c r="Q303" s="218"/>
      <c r="R303" s="218"/>
      <c r="S303" s="218"/>
      <c r="T303" s="219"/>
      <c r="AT303" s="220" t="s">
        <v>130</v>
      </c>
      <c r="AU303" s="220" t="s">
        <v>81</v>
      </c>
      <c r="AV303" s="15" t="s">
        <v>79</v>
      </c>
      <c r="AW303" s="15" t="s">
        <v>132</v>
      </c>
      <c r="AX303" s="15" t="s">
        <v>71</v>
      </c>
      <c r="AY303" s="220" t="s">
        <v>120</v>
      </c>
    </row>
    <row r="304" spans="1:65" s="13" customFormat="1" ht="10">
      <c r="B304" s="188"/>
      <c r="C304" s="189"/>
      <c r="D304" s="190" t="s">
        <v>130</v>
      </c>
      <c r="E304" s="191" t="s">
        <v>19</v>
      </c>
      <c r="F304" s="192" t="s">
        <v>1700</v>
      </c>
      <c r="G304" s="189"/>
      <c r="H304" s="193">
        <v>850.07</v>
      </c>
      <c r="I304" s="194"/>
      <c r="J304" s="189"/>
      <c r="K304" s="189"/>
      <c r="L304" s="195"/>
      <c r="M304" s="196"/>
      <c r="N304" s="197"/>
      <c r="O304" s="197"/>
      <c r="P304" s="197"/>
      <c r="Q304" s="197"/>
      <c r="R304" s="197"/>
      <c r="S304" s="197"/>
      <c r="T304" s="198"/>
      <c r="AT304" s="199" t="s">
        <v>130</v>
      </c>
      <c r="AU304" s="199" t="s">
        <v>81</v>
      </c>
      <c r="AV304" s="13" t="s">
        <v>81</v>
      </c>
      <c r="AW304" s="13" t="s">
        <v>132</v>
      </c>
      <c r="AX304" s="13" t="s">
        <v>71</v>
      </c>
      <c r="AY304" s="199" t="s">
        <v>120</v>
      </c>
    </row>
    <row r="305" spans="1:65" s="15" customFormat="1" ht="10">
      <c r="B305" s="211"/>
      <c r="C305" s="212"/>
      <c r="D305" s="190" t="s">
        <v>130</v>
      </c>
      <c r="E305" s="213" t="s">
        <v>19</v>
      </c>
      <c r="F305" s="214" t="s">
        <v>1701</v>
      </c>
      <c r="G305" s="212"/>
      <c r="H305" s="213" t="s">
        <v>19</v>
      </c>
      <c r="I305" s="215"/>
      <c r="J305" s="212"/>
      <c r="K305" s="212"/>
      <c r="L305" s="216"/>
      <c r="M305" s="217"/>
      <c r="N305" s="218"/>
      <c r="O305" s="218"/>
      <c r="P305" s="218"/>
      <c r="Q305" s="218"/>
      <c r="R305" s="218"/>
      <c r="S305" s="218"/>
      <c r="T305" s="219"/>
      <c r="AT305" s="220" t="s">
        <v>130</v>
      </c>
      <c r="AU305" s="220" t="s">
        <v>81</v>
      </c>
      <c r="AV305" s="15" t="s">
        <v>79</v>
      </c>
      <c r="AW305" s="15" t="s">
        <v>132</v>
      </c>
      <c r="AX305" s="15" t="s">
        <v>71</v>
      </c>
      <c r="AY305" s="220" t="s">
        <v>120</v>
      </c>
    </row>
    <row r="306" spans="1:65" s="15" customFormat="1" ht="10">
      <c r="B306" s="211"/>
      <c r="C306" s="212"/>
      <c r="D306" s="190" t="s">
        <v>130</v>
      </c>
      <c r="E306" s="213" t="s">
        <v>19</v>
      </c>
      <c r="F306" s="214" t="s">
        <v>1702</v>
      </c>
      <c r="G306" s="212"/>
      <c r="H306" s="213" t="s">
        <v>19</v>
      </c>
      <c r="I306" s="215"/>
      <c r="J306" s="212"/>
      <c r="K306" s="212"/>
      <c r="L306" s="216"/>
      <c r="M306" s="217"/>
      <c r="N306" s="218"/>
      <c r="O306" s="218"/>
      <c r="P306" s="218"/>
      <c r="Q306" s="218"/>
      <c r="R306" s="218"/>
      <c r="S306" s="218"/>
      <c r="T306" s="219"/>
      <c r="AT306" s="220" t="s">
        <v>130</v>
      </c>
      <c r="AU306" s="220" t="s">
        <v>81</v>
      </c>
      <c r="AV306" s="15" t="s">
        <v>79</v>
      </c>
      <c r="AW306" s="15" t="s">
        <v>132</v>
      </c>
      <c r="AX306" s="15" t="s">
        <v>71</v>
      </c>
      <c r="AY306" s="220" t="s">
        <v>120</v>
      </c>
    </row>
    <row r="307" spans="1:65" s="13" customFormat="1" ht="10">
      <c r="B307" s="188"/>
      <c r="C307" s="189"/>
      <c r="D307" s="190" t="s">
        <v>130</v>
      </c>
      <c r="E307" s="191" t="s">
        <v>19</v>
      </c>
      <c r="F307" s="192" t="s">
        <v>1703</v>
      </c>
      <c r="G307" s="189"/>
      <c r="H307" s="193">
        <v>339.84</v>
      </c>
      <c r="I307" s="194"/>
      <c r="J307" s="189"/>
      <c r="K307" s="189"/>
      <c r="L307" s="195"/>
      <c r="M307" s="196"/>
      <c r="N307" s="197"/>
      <c r="O307" s="197"/>
      <c r="P307" s="197"/>
      <c r="Q307" s="197"/>
      <c r="R307" s="197"/>
      <c r="S307" s="197"/>
      <c r="T307" s="198"/>
      <c r="AT307" s="199" t="s">
        <v>130</v>
      </c>
      <c r="AU307" s="199" t="s">
        <v>81</v>
      </c>
      <c r="AV307" s="13" t="s">
        <v>81</v>
      </c>
      <c r="AW307" s="13" t="s">
        <v>132</v>
      </c>
      <c r="AX307" s="13" t="s">
        <v>71</v>
      </c>
      <c r="AY307" s="199" t="s">
        <v>120</v>
      </c>
    </row>
    <row r="308" spans="1:65" s="14" customFormat="1" ht="10">
      <c r="B308" s="200"/>
      <c r="C308" s="201"/>
      <c r="D308" s="190" t="s">
        <v>130</v>
      </c>
      <c r="E308" s="202" t="s">
        <v>19</v>
      </c>
      <c r="F308" s="203" t="s">
        <v>133</v>
      </c>
      <c r="G308" s="201"/>
      <c r="H308" s="204">
        <v>1189.9100000000001</v>
      </c>
      <c r="I308" s="205"/>
      <c r="J308" s="201"/>
      <c r="K308" s="201"/>
      <c r="L308" s="206"/>
      <c r="M308" s="207"/>
      <c r="N308" s="208"/>
      <c r="O308" s="208"/>
      <c r="P308" s="208"/>
      <c r="Q308" s="208"/>
      <c r="R308" s="208"/>
      <c r="S308" s="208"/>
      <c r="T308" s="209"/>
      <c r="AT308" s="210" t="s">
        <v>130</v>
      </c>
      <c r="AU308" s="210" t="s">
        <v>81</v>
      </c>
      <c r="AV308" s="14" t="s">
        <v>128</v>
      </c>
      <c r="AW308" s="14" t="s">
        <v>132</v>
      </c>
      <c r="AX308" s="14" t="s">
        <v>79</v>
      </c>
      <c r="AY308" s="210" t="s">
        <v>120</v>
      </c>
    </row>
    <row r="309" spans="1:65" s="2" customFormat="1" ht="37.75" customHeight="1">
      <c r="A309" s="36"/>
      <c r="B309" s="37"/>
      <c r="C309" s="175" t="s">
        <v>382</v>
      </c>
      <c r="D309" s="175" t="s">
        <v>123</v>
      </c>
      <c r="E309" s="176" t="s">
        <v>732</v>
      </c>
      <c r="F309" s="177" t="s">
        <v>733</v>
      </c>
      <c r="G309" s="178" t="s">
        <v>716</v>
      </c>
      <c r="H309" s="179">
        <v>850.07</v>
      </c>
      <c r="I309" s="180"/>
      <c r="J309" s="181">
        <f>ROUND(I309*H309,2)</f>
        <v>0</v>
      </c>
      <c r="K309" s="177" t="s">
        <v>536</v>
      </c>
      <c r="L309" s="41"/>
      <c r="M309" s="182" t="s">
        <v>19</v>
      </c>
      <c r="N309" s="183" t="s">
        <v>42</v>
      </c>
      <c r="O309" s="66"/>
      <c r="P309" s="184">
        <f>O309*H309</f>
        <v>0</v>
      </c>
      <c r="Q309" s="184">
        <v>0</v>
      </c>
      <c r="R309" s="184">
        <f>Q309*H309</f>
        <v>0</v>
      </c>
      <c r="S309" s="184">
        <v>0</v>
      </c>
      <c r="T309" s="185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86" t="s">
        <v>128</v>
      </c>
      <c r="AT309" s="186" t="s">
        <v>123</v>
      </c>
      <c r="AU309" s="186" t="s">
        <v>81</v>
      </c>
      <c r="AY309" s="19" t="s">
        <v>120</v>
      </c>
      <c r="BE309" s="187">
        <f>IF(N309="základní",J309,0)</f>
        <v>0</v>
      </c>
      <c r="BF309" s="187">
        <f>IF(N309="snížená",J309,0)</f>
        <v>0</v>
      </c>
      <c r="BG309" s="187">
        <f>IF(N309="zákl. přenesená",J309,0)</f>
        <v>0</v>
      </c>
      <c r="BH309" s="187">
        <f>IF(N309="sníž. přenesená",J309,0)</f>
        <v>0</v>
      </c>
      <c r="BI309" s="187">
        <f>IF(N309="nulová",J309,0)</f>
        <v>0</v>
      </c>
      <c r="BJ309" s="19" t="s">
        <v>79</v>
      </c>
      <c r="BK309" s="187">
        <f>ROUND(I309*H309,2)</f>
        <v>0</v>
      </c>
      <c r="BL309" s="19" t="s">
        <v>128</v>
      </c>
      <c r="BM309" s="186" t="s">
        <v>1704</v>
      </c>
    </row>
    <row r="310" spans="1:65" s="2" customFormat="1" ht="10">
      <c r="A310" s="36"/>
      <c r="B310" s="37"/>
      <c r="C310" s="38"/>
      <c r="D310" s="245" t="s">
        <v>538</v>
      </c>
      <c r="E310" s="38"/>
      <c r="F310" s="246" t="s">
        <v>735</v>
      </c>
      <c r="G310" s="38"/>
      <c r="H310" s="38"/>
      <c r="I310" s="247"/>
      <c r="J310" s="38"/>
      <c r="K310" s="38"/>
      <c r="L310" s="41"/>
      <c r="M310" s="248"/>
      <c r="N310" s="249"/>
      <c r="O310" s="66"/>
      <c r="P310" s="66"/>
      <c r="Q310" s="66"/>
      <c r="R310" s="66"/>
      <c r="S310" s="66"/>
      <c r="T310" s="67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9" t="s">
        <v>538</v>
      </c>
      <c r="AU310" s="19" t="s">
        <v>81</v>
      </c>
    </row>
    <row r="311" spans="1:65" s="15" customFormat="1" ht="10">
      <c r="B311" s="211"/>
      <c r="C311" s="212"/>
      <c r="D311" s="190" t="s">
        <v>130</v>
      </c>
      <c r="E311" s="213" t="s">
        <v>19</v>
      </c>
      <c r="F311" s="214" t="s">
        <v>1697</v>
      </c>
      <c r="G311" s="212"/>
      <c r="H311" s="213" t="s">
        <v>19</v>
      </c>
      <c r="I311" s="215"/>
      <c r="J311" s="212"/>
      <c r="K311" s="212"/>
      <c r="L311" s="216"/>
      <c r="M311" s="217"/>
      <c r="N311" s="218"/>
      <c r="O311" s="218"/>
      <c r="P311" s="218"/>
      <c r="Q311" s="218"/>
      <c r="R311" s="218"/>
      <c r="S311" s="218"/>
      <c r="T311" s="219"/>
      <c r="AT311" s="220" t="s">
        <v>130</v>
      </c>
      <c r="AU311" s="220" t="s">
        <v>81</v>
      </c>
      <c r="AV311" s="15" t="s">
        <v>79</v>
      </c>
      <c r="AW311" s="15" t="s">
        <v>132</v>
      </c>
      <c r="AX311" s="15" t="s">
        <v>71</v>
      </c>
      <c r="AY311" s="220" t="s">
        <v>120</v>
      </c>
    </row>
    <row r="312" spans="1:65" s="15" customFormat="1" ht="10">
      <c r="B312" s="211"/>
      <c r="C312" s="212"/>
      <c r="D312" s="190" t="s">
        <v>130</v>
      </c>
      <c r="E312" s="213" t="s">
        <v>19</v>
      </c>
      <c r="F312" s="214" t="s">
        <v>1705</v>
      </c>
      <c r="G312" s="212"/>
      <c r="H312" s="213" t="s">
        <v>19</v>
      </c>
      <c r="I312" s="215"/>
      <c r="J312" s="212"/>
      <c r="K312" s="212"/>
      <c r="L312" s="216"/>
      <c r="M312" s="217"/>
      <c r="N312" s="218"/>
      <c r="O312" s="218"/>
      <c r="P312" s="218"/>
      <c r="Q312" s="218"/>
      <c r="R312" s="218"/>
      <c r="S312" s="218"/>
      <c r="T312" s="219"/>
      <c r="AT312" s="220" t="s">
        <v>130</v>
      </c>
      <c r="AU312" s="220" t="s">
        <v>81</v>
      </c>
      <c r="AV312" s="15" t="s">
        <v>79</v>
      </c>
      <c r="AW312" s="15" t="s">
        <v>132</v>
      </c>
      <c r="AX312" s="15" t="s">
        <v>71</v>
      </c>
      <c r="AY312" s="220" t="s">
        <v>120</v>
      </c>
    </row>
    <row r="313" spans="1:65" s="15" customFormat="1" ht="10">
      <c r="B313" s="211"/>
      <c r="C313" s="212"/>
      <c r="D313" s="190" t="s">
        <v>130</v>
      </c>
      <c r="E313" s="213" t="s">
        <v>19</v>
      </c>
      <c r="F313" s="214" t="s">
        <v>1706</v>
      </c>
      <c r="G313" s="212"/>
      <c r="H313" s="213" t="s">
        <v>19</v>
      </c>
      <c r="I313" s="215"/>
      <c r="J313" s="212"/>
      <c r="K313" s="212"/>
      <c r="L313" s="216"/>
      <c r="M313" s="217"/>
      <c r="N313" s="218"/>
      <c r="O313" s="218"/>
      <c r="P313" s="218"/>
      <c r="Q313" s="218"/>
      <c r="R313" s="218"/>
      <c r="S313" s="218"/>
      <c r="T313" s="219"/>
      <c r="AT313" s="220" t="s">
        <v>130</v>
      </c>
      <c r="AU313" s="220" t="s">
        <v>81</v>
      </c>
      <c r="AV313" s="15" t="s">
        <v>79</v>
      </c>
      <c r="AW313" s="15" t="s">
        <v>132</v>
      </c>
      <c r="AX313" s="15" t="s">
        <v>71</v>
      </c>
      <c r="AY313" s="220" t="s">
        <v>120</v>
      </c>
    </row>
    <row r="314" spans="1:65" s="13" customFormat="1" ht="10">
      <c r="B314" s="188"/>
      <c r="C314" s="189"/>
      <c r="D314" s="190" t="s">
        <v>130</v>
      </c>
      <c r="E314" s="191" t="s">
        <v>19</v>
      </c>
      <c r="F314" s="192" t="s">
        <v>1700</v>
      </c>
      <c r="G314" s="189"/>
      <c r="H314" s="193">
        <v>850.07</v>
      </c>
      <c r="I314" s="194"/>
      <c r="J314" s="189"/>
      <c r="K314" s="189"/>
      <c r="L314" s="195"/>
      <c r="M314" s="196"/>
      <c r="N314" s="197"/>
      <c r="O314" s="197"/>
      <c r="P314" s="197"/>
      <c r="Q314" s="197"/>
      <c r="R314" s="197"/>
      <c r="S314" s="197"/>
      <c r="T314" s="198"/>
      <c r="AT314" s="199" t="s">
        <v>130</v>
      </c>
      <c r="AU314" s="199" t="s">
        <v>81</v>
      </c>
      <c r="AV314" s="13" t="s">
        <v>81</v>
      </c>
      <c r="AW314" s="13" t="s">
        <v>132</v>
      </c>
      <c r="AX314" s="13" t="s">
        <v>71</v>
      </c>
      <c r="AY314" s="199" t="s">
        <v>120</v>
      </c>
    </row>
    <row r="315" spans="1:65" s="14" customFormat="1" ht="10">
      <c r="B315" s="200"/>
      <c r="C315" s="201"/>
      <c r="D315" s="190" t="s">
        <v>130</v>
      </c>
      <c r="E315" s="202" t="s">
        <v>19</v>
      </c>
      <c r="F315" s="203" t="s">
        <v>133</v>
      </c>
      <c r="G315" s="201"/>
      <c r="H315" s="204">
        <v>850.07</v>
      </c>
      <c r="I315" s="205"/>
      <c r="J315" s="201"/>
      <c r="K315" s="201"/>
      <c r="L315" s="206"/>
      <c r="M315" s="207"/>
      <c r="N315" s="208"/>
      <c r="O315" s="208"/>
      <c r="P315" s="208"/>
      <c r="Q315" s="208"/>
      <c r="R315" s="208"/>
      <c r="S315" s="208"/>
      <c r="T315" s="209"/>
      <c r="AT315" s="210" t="s">
        <v>130</v>
      </c>
      <c r="AU315" s="210" t="s">
        <v>81</v>
      </c>
      <c r="AV315" s="14" t="s">
        <v>128</v>
      </c>
      <c r="AW315" s="14" t="s">
        <v>132</v>
      </c>
      <c r="AX315" s="14" t="s">
        <v>79</v>
      </c>
      <c r="AY315" s="210" t="s">
        <v>120</v>
      </c>
    </row>
    <row r="316" spans="1:65" s="2" customFormat="1" ht="16.5" customHeight="1">
      <c r="A316" s="36"/>
      <c r="B316" s="37"/>
      <c r="C316" s="232" t="s">
        <v>388</v>
      </c>
      <c r="D316" s="232" t="s">
        <v>186</v>
      </c>
      <c r="E316" s="233" t="s">
        <v>1707</v>
      </c>
      <c r="F316" s="234" t="s">
        <v>1708</v>
      </c>
      <c r="G316" s="235" t="s">
        <v>189</v>
      </c>
      <c r="H316" s="236">
        <v>3.6999999999999998E-2</v>
      </c>
      <c r="I316" s="237"/>
      <c r="J316" s="238">
        <f>ROUND(I316*H316,2)</f>
        <v>0</v>
      </c>
      <c r="K316" s="234" t="s">
        <v>536</v>
      </c>
      <c r="L316" s="239"/>
      <c r="M316" s="240" t="s">
        <v>19</v>
      </c>
      <c r="N316" s="241" t="s">
        <v>42</v>
      </c>
      <c r="O316" s="66"/>
      <c r="P316" s="184">
        <f>O316*H316</f>
        <v>0</v>
      </c>
      <c r="Q316" s="184">
        <v>1</v>
      </c>
      <c r="R316" s="184">
        <f>Q316*H316</f>
        <v>3.6999999999999998E-2</v>
      </c>
      <c r="S316" s="184">
        <v>0</v>
      </c>
      <c r="T316" s="185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86" t="s">
        <v>191</v>
      </c>
      <c r="AT316" s="186" t="s">
        <v>186</v>
      </c>
      <c r="AU316" s="186" t="s">
        <v>81</v>
      </c>
      <c r="AY316" s="19" t="s">
        <v>120</v>
      </c>
      <c r="BE316" s="187">
        <f>IF(N316="základní",J316,0)</f>
        <v>0</v>
      </c>
      <c r="BF316" s="187">
        <f>IF(N316="snížená",J316,0)</f>
        <v>0</v>
      </c>
      <c r="BG316" s="187">
        <f>IF(N316="zákl. přenesená",J316,0)</f>
        <v>0</v>
      </c>
      <c r="BH316" s="187">
        <f>IF(N316="sníž. přenesená",J316,0)</f>
        <v>0</v>
      </c>
      <c r="BI316" s="187">
        <f>IF(N316="nulová",J316,0)</f>
        <v>0</v>
      </c>
      <c r="BJ316" s="19" t="s">
        <v>79</v>
      </c>
      <c r="BK316" s="187">
        <f>ROUND(I316*H316,2)</f>
        <v>0</v>
      </c>
      <c r="BL316" s="19" t="s">
        <v>128</v>
      </c>
      <c r="BM316" s="186" t="s">
        <v>1709</v>
      </c>
    </row>
    <row r="317" spans="1:65" s="15" customFormat="1" ht="10">
      <c r="B317" s="211"/>
      <c r="C317" s="212"/>
      <c r="D317" s="190" t="s">
        <v>130</v>
      </c>
      <c r="E317" s="213" t="s">
        <v>19</v>
      </c>
      <c r="F317" s="214" t="s">
        <v>1710</v>
      </c>
      <c r="G317" s="212"/>
      <c r="H317" s="213" t="s">
        <v>19</v>
      </c>
      <c r="I317" s="215"/>
      <c r="J317" s="212"/>
      <c r="K317" s="212"/>
      <c r="L317" s="216"/>
      <c r="M317" s="217"/>
      <c r="N317" s="218"/>
      <c r="O317" s="218"/>
      <c r="P317" s="218"/>
      <c r="Q317" s="218"/>
      <c r="R317" s="218"/>
      <c r="S317" s="218"/>
      <c r="T317" s="219"/>
      <c r="AT317" s="220" t="s">
        <v>130</v>
      </c>
      <c r="AU317" s="220" t="s">
        <v>81</v>
      </c>
      <c r="AV317" s="15" t="s">
        <v>79</v>
      </c>
      <c r="AW317" s="15" t="s">
        <v>132</v>
      </c>
      <c r="AX317" s="15" t="s">
        <v>71</v>
      </c>
      <c r="AY317" s="220" t="s">
        <v>120</v>
      </c>
    </row>
    <row r="318" spans="1:65" s="13" customFormat="1" ht="10">
      <c r="B318" s="188"/>
      <c r="C318" s="189"/>
      <c r="D318" s="190" t="s">
        <v>130</v>
      </c>
      <c r="E318" s="191" t="s">
        <v>19</v>
      </c>
      <c r="F318" s="192" t="s">
        <v>1711</v>
      </c>
      <c r="G318" s="189"/>
      <c r="H318" s="193">
        <v>1.941408E-2</v>
      </c>
      <c r="I318" s="194"/>
      <c r="J318" s="189"/>
      <c r="K318" s="189"/>
      <c r="L318" s="195"/>
      <c r="M318" s="196"/>
      <c r="N318" s="197"/>
      <c r="O318" s="197"/>
      <c r="P318" s="197"/>
      <c r="Q318" s="197"/>
      <c r="R318" s="197"/>
      <c r="S318" s="197"/>
      <c r="T318" s="198"/>
      <c r="AT318" s="199" t="s">
        <v>130</v>
      </c>
      <c r="AU318" s="199" t="s">
        <v>81</v>
      </c>
      <c r="AV318" s="13" t="s">
        <v>81</v>
      </c>
      <c r="AW318" s="13" t="s">
        <v>132</v>
      </c>
      <c r="AX318" s="13" t="s">
        <v>71</v>
      </c>
      <c r="AY318" s="199" t="s">
        <v>120</v>
      </c>
    </row>
    <row r="319" spans="1:65" s="13" customFormat="1" ht="10">
      <c r="B319" s="188"/>
      <c r="C319" s="189"/>
      <c r="D319" s="190" t="s">
        <v>130</v>
      </c>
      <c r="E319" s="191" t="s">
        <v>19</v>
      </c>
      <c r="F319" s="192" t="s">
        <v>1712</v>
      </c>
      <c r="G319" s="189"/>
      <c r="H319" s="193">
        <v>1.7391779999999999E-2</v>
      </c>
      <c r="I319" s="194"/>
      <c r="J319" s="189"/>
      <c r="K319" s="189"/>
      <c r="L319" s="195"/>
      <c r="M319" s="196"/>
      <c r="N319" s="197"/>
      <c r="O319" s="197"/>
      <c r="P319" s="197"/>
      <c r="Q319" s="197"/>
      <c r="R319" s="197"/>
      <c r="S319" s="197"/>
      <c r="T319" s="198"/>
      <c r="AT319" s="199" t="s">
        <v>130</v>
      </c>
      <c r="AU319" s="199" t="s">
        <v>81</v>
      </c>
      <c r="AV319" s="13" t="s">
        <v>81</v>
      </c>
      <c r="AW319" s="13" t="s">
        <v>132</v>
      </c>
      <c r="AX319" s="13" t="s">
        <v>71</v>
      </c>
      <c r="AY319" s="199" t="s">
        <v>120</v>
      </c>
    </row>
    <row r="320" spans="1:65" s="14" customFormat="1" ht="10">
      <c r="B320" s="200"/>
      <c r="C320" s="201"/>
      <c r="D320" s="190" t="s">
        <v>130</v>
      </c>
      <c r="E320" s="202" t="s">
        <v>19</v>
      </c>
      <c r="F320" s="203" t="s">
        <v>133</v>
      </c>
      <c r="G320" s="201"/>
      <c r="H320" s="204">
        <v>3.6805860000000003E-2</v>
      </c>
      <c r="I320" s="205"/>
      <c r="J320" s="201"/>
      <c r="K320" s="201"/>
      <c r="L320" s="206"/>
      <c r="M320" s="207"/>
      <c r="N320" s="208"/>
      <c r="O320" s="208"/>
      <c r="P320" s="208"/>
      <c r="Q320" s="208"/>
      <c r="R320" s="208"/>
      <c r="S320" s="208"/>
      <c r="T320" s="209"/>
      <c r="AT320" s="210" t="s">
        <v>130</v>
      </c>
      <c r="AU320" s="210" t="s">
        <v>81</v>
      </c>
      <c r="AV320" s="14" t="s">
        <v>128</v>
      </c>
      <c r="AW320" s="14" t="s">
        <v>132</v>
      </c>
      <c r="AX320" s="14" t="s">
        <v>79</v>
      </c>
      <c r="AY320" s="210" t="s">
        <v>120</v>
      </c>
    </row>
    <row r="321" spans="1:65" s="2" customFormat="1" ht="16.5" customHeight="1">
      <c r="A321" s="36"/>
      <c r="B321" s="37"/>
      <c r="C321" s="232" t="s">
        <v>396</v>
      </c>
      <c r="D321" s="232" t="s">
        <v>186</v>
      </c>
      <c r="E321" s="233" t="s">
        <v>1713</v>
      </c>
      <c r="F321" s="234" t="s">
        <v>1714</v>
      </c>
      <c r="G321" s="235" t="s">
        <v>189</v>
      </c>
      <c r="H321" s="236">
        <v>1.0999999999999999E-2</v>
      </c>
      <c r="I321" s="237"/>
      <c r="J321" s="238">
        <f>ROUND(I321*H321,2)</f>
        <v>0</v>
      </c>
      <c r="K321" s="234" t="s">
        <v>536</v>
      </c>
      <c r="L321" s="239"/>
      <c r="M321" s="240" t="s">
        <v>19</v>
      </c>
      <c r="N321" s="241" t="s">
        <v>42</v>
      </c>
      <c r="O321" s="66"/>
      <c r="P321" s="184">
        <f>O321*H321</f>
        <v>0</v>
      </c>
      <c r="Q321" s="184">
        <v>1</v>
      </c>
      <c r="R321" s="184">
        <f>Q321*H321</f>
        <v>1.0999999999999999E-2</v>
      </c>
      <c r="S321" s="184">
        <v>0</v>
      </c>
      <c r="T321" s="185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86" t="s">
        <v>191</v>
      </c>
      <c r="AT321" s="186" t="s">
        <v>186</v>
      </c>
      <c r="AU321" s="186" t="s">
        <v>81</v>
      </c>
      <c r="AY321" s="19" t="s">
        <v>120</v>
      </c>
      <c r="BE321" s="187">
        <f>IF(N321="základní",J321,0)</f>
        <v>0</v>
      </c>
      <c r="BF321" s="187">
        <f>IF(N321="snížená",J321,0)</f>
        <v>0</v>
      </c>
      <c r="BG321" s="187">
        <f>IF(N321="zákl. přenesená",J321,0)</f>
        <v>0</v>
      </c>
      <c r="BH321" s="187">
        <f>IF(N321="sníž. přenesená",J321,0)</f>
        <v>0</v>
      </c>
      <c r="BI321" s="187">
        <f>IF(N321="nulová",J321,0)</f>
        <v>0</v>
      </c>
      <c r="BJ321" s="19" t="s">
        <v>79</v>
      </c>
      <c r="BK321" s="187">
        <f>ROUND(I321*H321,2)</f>
        <v>0</v>
      </c>
      <c r="BL321" s="19" t="s">
        <v>128</v>
      </c>
      <c r="BM321" s="186" t="s">
        <v>1715</v>
      </c>
    </row>
    <row r="322" spans="1:65" s="15" customFormat="1" ht="10">
      <c r="B322" s="211"/>
      <c r="C322" s="212"/>
      <c r="D322" s="190" t="s">
        <v>130</v>
      </c>
      <c r="E322" s="213" t="s">
        <v>19</v>
      </c>
      <c r="F322" s="214" t="s">
        <v>1716</v>
      </c>
      <c r="G322" s="212"/>
      <c r="H322" s="213" t="s">
        <v>19</v>
      </c>
      <c r="I322" s="215"/>
      <c r="J322" s="212"/>
      <c r="K322" s="212"/>
      <c r="L322" s="216"/>
      <c r="M322" s="217"/>
      <c r="N322" s="218"/>
      <c r="O322" s="218"/>
      <c r="P322" s="218"/>
      <c r="Q322" s="218"/>
      <c r="R322" s="218"/>
      <c r="S322" s="218"/>
      <c r="T322" s="219"/>
      <c r="AT322" s="220" t="s">
        <v>130</v>
      </c>
      <c r="AU322" s="220" t="s">
        <v>81</v>
      </c>
      <c r="AV322" s="15" t="s">
        <v>79</v>
      </c>
      <c r="AW322" s="15" t="s">
        <v>132</v>
      </c>
      <c r="AX322" s="15" t="s">
        <v>71</v>
      </c>
      <c r="AY322" s="220" t="s">
        <v>120</v>
      </c>
    </row>
    <row r="323" spans="1:65" s="13" customFormat="1" ht="10">
      <c r="B323" s="188"/>
      <c r="C323" s="189"/>
      <c r="D323" s="190" t="s">
        <v>130</v>
      </c>
      <c r="E323" s="191" t="s">
        <v>19</v>
      </c>
      <c r="F323" s="192" t="s">
        <v>1717</v>
      </c>
      <c r="G323" s="189"/>
      <c r="H323" s="193">
        <v>6.1130999999999998E-3</v>
      </c>
      <c r="I323" s="194"/>
      <c r="J323" s="189"/>
      <c r="K323" s="189"/>
      <c r="L323" s="195"/>
      <c r="M323" s="196"/>
      <c r="N323" s="197"/>
      <c r="O323" s="197"/>
      <c r="P323" s="197"/>
      <c r="Q323" s="197"/>
      <c r="R323" s="197"/>
      <c r="S323" s="197"/>
      <c r="T323" s="198"/>
      <c r="AT323" s="199" t="s">
        <v>130</v>
      </c>
      <c r="AU323" s="199" t="s">
        <v>81</v>
      </c>
      <c r="AV323" s="13" t="s">
        <v>81</v>
      </c>
      <c r="AW323" s="13" t="s">
        <v>132</v>
      </c>
      <c r="AX323" s="13" t="s">
        <v>71</v>
      </c>
      <c r="AY323" s="199" t="s">
        <v>120</v>
      </c>
    </row>
    <row r="324" spans="1:65" s="13" customFormat="1" ht="10">
      <c r="B324" s="188"/>
      <c r="C324" s="189"/>
      <c r="D324" s="190" t="s">
        <v>130</v>
      </c>
      <c r="E324" s="191" t="s">
        <v>19</v>
      </c>
      <c r="F324" s="192" t="s">
        <v>1718</v>
      </c>
      <c r="G324" s="189"/>
      <c r="H324" s="193">
        <v>5.3676000000000001E-3</v>
      </c>
      <c r="I324" s="194"/>
      <c r="J324" s="189"/>
      <c r="K324" s="189"/>
      <c r="L324" s="195"/>
      <c r="M324" s="196"/>
      <c r="N324" s="197"/>
      <c r="O324" s="197"/>
      <c r="P324" s="197"/>
      <c r="Q324" s="197"/>
      <c r="R324" s="197"/>
      <c r="S324" s="197"/>
      <c r="T324" s="198"/>
      <c r="AT324" s="199" t="s">
        <v>130</v>
      </c>
      <c r="AU324" s="199" t="s">
        <v>81</v>
      </c>
      <c r="AV324" s="13" t="s">
        <v>81</v>
      </c>
      <c r="AW324" s="13" t="s">
        <v>132</v>
      </c>
      <c r="AX324" s="13" t="s">
        <v>71</v>
      </c>
      <c r="AY324" s="199" t="s">
        <v>120</v>
      </c>
    </row>
    <row r="325" spans="1:65" s="14" customFormat="1" ht="10">
      <c r="B325" s="200"/>
      <c r="C325" s="201"/>
      <c r="D325" s="190" t="s">
        <v>130</v>
      </c>
      <c r="E325" s="202" t="s">
        <v>19</v>
      </c>
      <c r="F325" s="203" t="s">
        <v>133</v>
      </c>
      <c r="G325" s="201"/>
      <c r="H325" s="204">
        <v>1.14807E-2</v>
      </c>
      <c r="I325" s="205"/>
      <c r="J325" s="201"/>
      <c r="K325" s="201"/>
      <c r="L325" s="206"/>
      <c r="M325" s="207"/>
      <c r="N325" s="208"/>
      <c r="O325" s="208"/>
      <c r="P325" s="208"/>
      <c r="Q325" s="208"/>
      <c r="R325" s="208"/>
      <c r="S325" s="208"/>
      <c r="T325" s="209"/>
      <c r="AT325" s="210" t="s">
        <v>130</v>
      </c>
      <c r="AU325" s="210" t="s">
        <v>81</v>
      </c>
      <c r="AV325" s="14" t="s">
        <v>128</v>
      </c>
      <c r="AW325" s="14" t="s">
        <v>132</v>
      </c>
      <c r="AX325" s="14" t="s">
        <v>79</v>
      </c>
      <c r="AY325" s="210" t="s">
        <v>120</v>
      </c>
    </row>
    <row r="326" spans="1:65" s="2" customFormat="1" ht="16.5" customHeight="1">
      <c r="A326" s="36"/>
      <c r="B326" s="37"/>
      <c r="C326" s="232" t="s">
        <v>401</v>
      </c>
      <c r="D326" s="232" t="s">
        <v>186</v>
      </c>
      <c r="E326" s="233" t="s">
        <v>1719</v>
      </c>
      <c r="F326" s="234" t="s">
        <v>1720</v>
      </c>
      <c r="G326" s="235" t="s">
        <v>189</v>
      </c>
      <c r="H326" s="236">
        <v>8.8999999999999996E-2</v>
      </c>
      <c r="I326" s="237"/>
      <c r="J326" s="238">
        <f>ROUND(I326*H326,2)</f>
        <v>0</v>
      </c>
      <c r="K326" s="234" t="s">
        <v>536</v>
      </c>
      <c r="L326" s="239"/>
      <c r="M326" s="240" t="s">
        <v>19</v>
      </c>
      <c r="N326" s="241" t="s">
        <v>42</v>
      </c>
      <c r="O326" s="66"/>
      <c r="P326" s="184">
        <f>O326*H326</f>
        <v>0</v>
      </c>
      <c r="Q326" s="184">
        <v>1</v>
      </c>
      <c r="R326" s="184">
        <f>Q326*H326</f>
        <v>8.8999999999999996E-2</v>
      </c>
      <c r="S326" s="184">
        <v>0</v>
      </c>
      <c r="T326" s="185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86" t="s">
        <v>191</v>
      </c>
      <c r="AT326" s="186" t="s">
        <v>186</v>
      </c>
      <c r="AU326" s="186" t="s">
        <v>81</v>
      </c>
      <c r="AY326" s="19" t="s">
        <v>120</v>
      </c>
      <c r="BE326" s="187">
        <f>IF(N326="základní",J326,0)</f>
        <v>0</v>
      </c>
      <c r="BF326" s="187">
        <f>IF(N326="snížená",J326,0)</f>
        <v>0</v>
      </c>
      <c r="BG326" s="187">
        <f>IF(N326="zákl. přenesená",J326,0)</f>
        <v>0</v>
      </c>
      <c r="BH326" s="187">
        <f>IF(N326="sníž. přenesená",J326,0)</f>
        <v>0</v>
      </c>
      <c r="BI326" s="187">
        <f>IF(N326="nulová",J326,0)</f>
        <v>0</v>
      </c>
      <c r="BJ326" s="19" t="s">
        <v>79</v>
      </c>
      <c r="BK326" s="187">
        <f>ROUND(I326*H326,2)</f>
        <v>0</v>
      </c>
      <c r="BL326" s="19" t="s">
        <v>128</v>
      </c>
      <c r="BM326" s="186" t="s">
        <v>1721</v>
      </c>
    </row>
    <row r="327" spans="1:65" s="15" customFormat="1" ht="10">
      <c r="B327" s="211"/>
      <c r="C327" s="212"/>
      <c r="D327" s="190" t="s">
        <v>130</v>
      </c>
      <c r="E327" s="213" t="s">
        <v>19</v>
      </c>
      <c r="F327" s="214" t="s">
        <v>1722</v>
      </c>
      <c r="G327" s="212"/>
      <c r="H327" s="213" t="s">
        <v>19</v>
      </c>
      <c r="I327" s="215"/>
      <c r="J327" s="212"/>
      <c r="K327" s="212"/>
      <c r="L327" s="216"/>
      <c r="M327" s="217"/>
      <c r="N327" s="218"/>
      <c r="O327" s="218"/>
      <c r="P327" s="218"/>
      <c r="Q327" s="218"/>
      <c r="R327" s="218"/>
      <c r="S327" s="218"/>
      <c r="T327" s="219"/>
      <c r="AT327" s="220" t="s">
        <v>130</v>
      </c>
      <c r="AU327" s="220" t="s">
        <v>81</v>
      </c>
      <c r="AV327" s="15" t="s">
        <v>79</v>
      </c>
      <c r="AW327" s="15" t="s">
        <v>132</v>
      </c>
      <c r="AX327" s="15" t="s">
        <v>71</v>
      </c>
      <c r="AY327" s="220" t="s">
        <v>120</v>
      </c>
    </row>
    <row r="328" spans="1:65" s="13" customFormat="1" ht="10">
      <c r="B328" s="188"/>
      <c r="C328" s="189"/>
      <c r="D328" s="190" t="s">
        <v>130</v>
      </c>
      <c r="E328" s="191" t="s">
        <v>19</v>
      </c>
      <c r="F328" s="192" t="s">
        <v>1723</v>
      </c>
      <c r="G328" s="189"/>
      <c r="H328" s="193">
        <v>8.9216820000000002E-2</v>
      </c>
      <c r="I328" s="194"/>
      <c r="J328" s="189"/>
      <c r="K328" s="189"/>
      <c r="L328" s="195"/>
      <c r="M328" s="196"/>
      <c r="N328" s="197"/>
      <c r="O328" s="197"/>
      <c r="P328" s="197"/>
      <c r="Q328" s="197"/>
      <c r="R328" s="197"/>
      <c r="S328" s="197"/>
      <c r="T328" s="198"/>
      <c r="AT328" s="199" t="s">
        <v>130</v>
      </c>
      <c r="AU328" s="199" t="s">
        <v>81</v>
      </c>
      <c r="AV328" s="13" t="s">
        <v>81</v>
      </c>
      <c r="AW328" s="13" t="s">
        <v>132</v>
      </c>
      <c r="AX328" s="13" t="s">
        <v>71</v>
      </c>
      <c r="AY328" s="199" t="s">
        <v>120</v>
      </c>
    </row>
    <row r="329" spans="1:65" s="14" customFormat="1" ht="10">
      <c r="B329" s="200"/>
      <c r="C329" s="201"/>
      <c r="D329" s="190" t="s">
        <v>130</v>
      </c>
      <c r="E329" s="202" t="s">
        <v>19</v>
      </c>
      <c r="F329" s="203" t="s">
        <v>133</v>
      </c>
      <c r="G329" s="201"/>
      <c r="H329" s="204">
        <v>8.9216820000000002E-2</v>
      </c>
      <c r="I329" s="205"/>
      <c r="J329" s="201"/>
      <c r="K329" s="201"/>
      <c r="L329" s="206"/>
      <c r="M329" s="207"/>
      <c r="N329" s="208"/>
      <c r="O329" s="208"/>
      <c r="P329" s="208"/>
      <c r="Q329" s="208"/>
      <c r="R329" s="208"/>
      <c r="S329" s="208"/>
      <c r="T329" s="209"/>
      <c r="AT329" s="210" t="s">
        <v>130</v>
      </c>
      <c r="AU329" s="210" t="s">
        <v>81</v>
      </c>
      <c r="AV329" s="14" t="s">
        <v>128</v>
      </c>
      <c r="AW329" s="14" t="s">
        <v>132</v>
      </c>
      <c r="AX329" s="14" t="s">
        <v>79</v>
      </c>
      <c r="AY329" s="210" t="s">
        <v>120</v>
      </c>
    </row>
    <row r="330" spans="1:65" s="2" customFormat="1" ht="16.5" customHeight="1">
      <c r="A330" s="36"/>
      <c r="B330" s="37"/>
      <c r="C330" s="232" t="s">
        <v>410</v>
      </c>
      <c r="D330" s="232" t="s">
        <v>186</v>
      </c>
      <c r="E330" s="233" t="s">
        <v>1724</v>
      </c>
      <c r="F330" s="234" t="s">
        <v>1725</v>
      </c>
      <c r="G330" s="235" t="s">
        <v>189</v>
      </c>
      <c r="H330" s="236">
        <v>0.01</v>
      </c>
      <c r="I330" s="237"/>
      <c r="J330" s="238">
        <f>ROUND(I330*H330,2)</f>
        <v>0</v>
      </c>
      <c r="K330" s="234" t="s">
        <v>536</v>
      </c>
      <c r="L330" s="239"/>
      <c r="M330" s="240" t="s">
        <v>19</v>
      </c>
      <c r="N330" s="241" t="s">
        <v>42</v>
      </c>
      <c r="O330" s="66"/>
      <c r="P330" s="184">
        <f>O330*H330</f>
        <v>0</v>
      </c>
      <c r="Q330" s="184">
        <v>1</v>
      </c>
      <c r="R330" s="184">
        <f>Q330*H330</f>
        <v>0.01</v>
      </c>
      <c r="S330" s="184">
        <v>0</v>
      </c>
      <c r="T330" s="185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86" t="s">
        <v>191</v>
      </c>
      <c r="AT330" s="186" t="s">
        <v>186</v>
      </c>
      <c r="AU330" s="186" t="s">
        <v>81</v>
      </c>
      <c r="AY330" s="19" t="s">
        <v>120</v>
      </c>
      <c r="BE330" s="187">
        <f>IF(N330="základní",J330,0)</f>
        <v>0</v>
      </c>
      <c r="BF330" s="187">
        <f>IF(N330="snížená",J330,0)</f>
        <v>0</v>
      </c>
      <c r="BG330" s="187">
        <f>IF(N330="zákl. přenesená",J330,0)</f>
        <v>0</v>
      </c>
      <c r="BH330" s="187">
        <f>IF(N330="sníž. přenesená",J330,0)</f>
        <v>0</v>
      </c>
      <c r="BI330" s="187">
        <f>IF(N330="nulová",J330,0)</f>
        <v>0</v>
      </c>
      <c r="BJ330" s="19" t="s">
        <v>79</v>
      </c>
      <c r="BK330" s="187">
        <f>ROUND(I330*H330,2)</f>
        <v>0</v>
      </c>
      <c r="BL330" s="19" t="s">
        <v>128</v>
      </c>
      <c r="BM330" s="186" t="s">
        <v>1726</v>
      </c>
    </row>
    <row r="331" spans="1:65" s="15" customFormat="1" ht="10">
      <c r="B331" s="211"/>
      <c r="C331" s="212"/>
      <c r="D331" s="190" t="s">
        <v>130</v>
      </c>
      <c r="E331" s="213" t="s">
        <v>19</v>
      </c>
      <c r="F331" s="214" t="s">
        <v>1727</v>
      </c>
      <c r="G331" s="212"/>
      <c r="H331" s="213" t="s">
        <v>19</v>
      </c>
      <c r="I331" s="215"/>
      <c r="J331" s="212"/>
      <c r="K331" s="212"/>
      <c r="L331" s="216"/>
      <c r="M331" s="217"/>
      <c r="N331" s="218"/>
      <c r="O331" s="218"/>
      <c r="P331" s="218"/>
      <c r="Q331" s="218"/>
      <c r="R331" s="218"/>
      <c r="S331" s="218"/>
      <c r="T331" s="219"/>
      <c r="AT331" s="220" t="s">
        <v>130</v>
      </c>
      <c r="AU331" s="220" t="s">
        <v>81</v>
      </c>
      <c r="AV331" s="15" t="s">
        <v>79</v>
      </c>
      <c r="AW331" s="15" t="s">
        <v>132</v>
      </c>
      <c r="AX331" s="15" t="s">
        <v>71</v>
      </c>
      <c r="AY331" s="220" t="s">
        <v>120</v>
      </c>
    </row>
    <row r="332" spans="1:65" s="13" customFormat="1" ht="10">
      <c r="B332" s="188"/>
      <c r="C332" s="189"/>
      <c r="D332" s="190" t="s">
        <v>130</v>
      </c>
      <c r="E332" s="191" t="s">
        <v>19</v>
      </c>
      <c r="F332" s="192" t="s">
        <v>1728</v>
      </c>
      <c r="G332" s="189"/>
      <c r="H332" s="193">
        <v>9.8910000000000005E-3</v>
      </c>
      <c r="I332" s="194"/>
      <c r="J332" s="189"/>
      <c r="K332" s="189"/>
      <c r="L332" s="195"/>
      <c r="M332" s="196"/>
      <c r="N332" s="197"/>
      <c r="O332" s="197"/>
      <c r="P332" s="197"/>
      <c r="Q332" s="197"/>
      <c r="R332" s="197"/>
      <c r="S332" s="197"/>
      <c r="T332" s="198"/>
      <c r="AT332" s="199" t="s">
        <v>130</v>
      </c>
      <c r="AU332" s="199" t="s">
        <v>81</v>
      </c>
      <c r="AV332" s="13" t="s">
        <v>81</v>
      </c>
      <c r="AW332" s="13" t="s">
        <v>132</v>
      </c>
      <c r="AX332" s="13" t="s">
        <v>71</v>
      </c>
      <c r="AY332" s="199" t="s">
        <v>120</v>
      </c>
    </row>
    <row r="333" spans="1:65" s="14" customFormat="1" ht="10">
      <c r="B333" s="200"/>
      <c r="C333" s="201"/>
      <c r="D333" s="190" t="s">
        <v>130</v>
      </c>
      <c r="E333" s="202" t="s">
        <v>19</v>
      </c>
      <c r="F333" s="203" t="s">
        <v>133</v>
      </c>
      <c r="G333" s="201"/>
      <c r="H333" s="204">
        <v>9.8910000000000005E-3</v>
      </c>
      <c r="I333" s="205"/>
      <c r="J333" s="201"/>
      <c r="K333" s="201"/>
      <c r="L333" s="206"/>
      <c r="M333" s="207"/>
      <c r="N333" s="208"/>
      <c r="O333" s="208"/>
      <c r="P333" s="208"/>
      <c r="Q333" s="208"/>
      <c r="R333" s="208"/>
      <c r="S333" s="208"/>
      <c r="T333" s="209"/>
      <c r="AT333" s="210" t="s">
        <v>130</v>
      </c>
      <c r="AU333" s="210" t="s">
        <v>81</v>
      </c>
      <c r="AV333" s="14" t="s">
        <v>128</v>
      </c>
      <c r="AW333" s="14" t="s">
        <v>132</v>
      </c>
      <c r="AX333" s="14" t="s">
        <v>79</v>
      </c>
      <c r="AY333" s="210" t="s">
        <v>120</v>
      </c>
    </row>
    <row r="334" spans="1:65" s="2" customFormat="1" ht="16.5" customHeight="1">
      <c r="A334" s="36"/>
      <c r="B334" s="37"/>
      <c r="C334" s="232" t="s">
        <v>416</v>
      </c>
      <c r="D334" s="232" t="s">
        <v>186</v>
      </c>
      <c r="E334" s="233" t="s">
        <v>1729</v>
      </c>
      <c r="F334" s="234" t="s">
        <v>1730</v>
      </c>
      <c r="G334" s="235" t="s">
        <v>189</v>
      </c>
      <c r="H334" s="236">
        <v>8.9999999999999993E-3</v>
      </c>
      <c r="I334" s="237"/>
      <c r="J334" s="238">
        <f>ROUND(I334*H334,2)</f>
        <v>0</v>
      </c>
      <c r="K334" s="234" t="s">
        <v>536</v>
      </c>
      <c r="L334" s="239"/>
      <c r="M334" s="240" t="s">
        <v>19</v>
      </c>
      <c r="N334" s="241" t="s">
        <v>42</v>
      </c>
      <c r="O334" s="66"/>
      <c r="P334" s="184">
        <f>O334*H334</f>
        <v>0</v>
      </c>
      <c r="Q334" s="184">
        <v>1</v>
      </c>
      <c r="R334" s="184">
        <f>Q334*H334</f>
        <v>8.9999999999999993E-3</v>
      </c>
      <c r="S334" s="184">
        <v>0</v>
      </c>
      <c r="T334" s="185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86" t="s">
        <v>191</v>
      </c>
      <c r="AT334" s="186" t="s">
        <v>186</v>
      </c>
      <c r="AU334" s="186" t="s">
        <v>81</v>
      </c>
      <c r="AY334" s="19" t="s">
        <v>120</v>
      </c>
      <c r="BE334" s="187">
        <f>IF(N334="základní",J334,0)</f>
        <v>0</v>
      </c>
      <c r="BF334" s="187">
        <f>IF(N334="snížená",J334,0)</f>
        <v>0</v>
      </c>
      <c r="BG334" s="187">
        <f>IF(N334="zákl. přenesená",J334,0)</f>
        <v>0</v>
      </c>
      <c r="BH334" s="187">
        <f>IF(N334="sníž. přenesená",J334,0)</f>
        <v>0</v>
      </c>
      <c r="BI334" s="187">
        <f>IF(N334="nulová",J334,0)</f>
        <v>0</v>
      </c>
      <c r="BJ334" s="19" t="s">
        <v>79</v>
      </c>
      <c r="BK334" s="187">
        <f>ROUND(I334*H334,2)</f>
        <v>0</v>
      </c>
      <c r="BL334" s="19" t="s">
        <v>128</v>
      </c>
      <c r="BM334" s="186" t="s">
        <v>1731</v>
      </c>
    </row>
    <row r="335" spans="1:65" s="15" customFormat="1" ht="10">
      <c r="B335" s="211"/>
      <c r="C335" s="212"/>
      <c r="D335" s="190" t="s">
        <v>130</v>
      </c>
      <c r="E335" s="213" t="s">
        <v>19</v>
      </c>
      <c r="F335" s="214" t="s">
        <v>1732</v>
      </c>
      <c r="G335" s="212"/>
      <c r="H335" s="213" t="s">
        <v>19</v>
      </c>
      <c r="I335" s="215"/>
      <c r="J335" s="212"/>
      <c r="K335" s="212"/>
      <c r="L335" s="216"/>
      <c r="M335" s="217"/>
      <c r="N335" s="218"/>
      <c r="O335" s="218"/>
      <c r="P335" s="218"/>
      <c r="Q335" s="218"/>
      <c r="R335" s="218"/>
      <c r="S335" s="218"/>
      <c r="T335" s="219"/>
      <c r="AT335" s="220" t="s">
        <v>130</v>
      </c>
      <c r="AU335" s="220" t="s">
        <v>81</v>
      </c>
      <c r="AV335" s="15" t="s">
        <v>79</v>
      </c>
      <c r="AW335" s="15" t="s">
        <v>132</v>
      </c>
      <c r="AX335" s="15" t="s">
        <v>71</v>
      </c>
      <c r="AY335" s="220" t="s">
        <v>120</v>
      </c>
    </row>
    <row r="336" spans="1:65" s="13" customFormat="1" ht="10">
      <c r="B336" s="188"/>
      <c r="C336" s="189"/>
      <c r="D336" s="190" t="s">
        <v>130</v>
      </c>
      <c r="E336" s="191" t="s">
        <v>19</v>
      </c>
      <c r="F336" s="192" t="s">
        <v>1733</v>
      </c>
      <c r="G336" s="189"/>
      <c r="H336" s="193">
        <v>8.9081999999999998E-3</v>
      </c>
      <c r="I336" s="194"/>
      <c r="J336" s="189"/>
      <c r="K336" s="189"/>
      <c r="L336" s="195"/>
      <c r="M336" s="196"/>
      <c r="N336" s="197"/>
      <c r="O336" s="197"/>
      <c r="P336" s="197"/>
      <c r="Q336" s="197"/>
      <c r="R336" s="197"/>
      <c r="S336" s="197"/>
      <c r="T336" s="198"/>
      <c r="AT336" s="199" t="s">
        <v>130</v>
      </c>
      <c r="AU336" s="199" t="s">
        <v>81</v>
      </c>
      <c r="AV336" s="13" t="s">
        <v>81</v>
      </c>
      <c r="AW336" s="13" t="s">
        <v>132</v>
      </c>
      <c r="AX336" s="13" t="s">
        <v>71</v>
      </c>
      <c r="AY336" s="199" t="s">
        <v>120</v>
      </c>
    </row>
    <row r="337" spans="1:65" s="14" customFormat="1" ht="10">
      <c r="B337" s="200"/>
      <c r="C337" s="201"/>
      <c r="D337" s="190" t="s">
        <v>130</v>
      </c>
      <c r="E337" s="202" t="s">
        <v>19</v>
      </c>
      <c r="F337" s="203" t="s">
        <v>133</v>
      </c>
      <c r="G337" s="201"/>
      <c r="H337" s="204">
        <v>8.9081999999999998E-3</v>
      </c>
      <c r="I337" s="205"/>
      <c r="J337" s="201"/>
      <c r="K337" s="201"/>
      <c r="L337" s="206"/>
      <c r="M337" s="207"/>
      <c r="N337" s="208"/>
      <c r="O337" s="208"/>
      <c r="P337" s="208"/>
      <c r="Q337" s="208"/>
      <c r="R337" s="208"/>
      <c r="S337" s="208"/>
      <c r="T337" s="209"/>
      <c r="AT337" s="210" t="s">
        <v>130</v>
      </c>
      <c r="AU337" s="210" t="s">
        <v>81</v>
      </c>
      <c r="AV337" s="14" t="s">
        <v>128</v>
      </c>
      <c r="AW337" s="14" t="s">
        <v>132</v>
      </c>
      <c r="AX337" s="14" t="s">
        <v>79</v>
      </c>
      <c r="AY337" s="210" t="s">
        <v>120</v>
      </c>
    </row>
    <row r="338" spans="1:65" s="2" customFormat="1" ht="16.5" customHeight="1">
      <c r="A338" s="36"/>
      <c r="B338" s="37"/>
      <c r="C338" s="232" t="s">
        <v>421</v>
      </c>
      <c r="D338" s="232" t="s">
        <v>186</v>
      </c>
      <c r="E338" s="233" t="s">
        <v>1734</v>
      </c>
      <c r="F338" s="234" t="s">
        <v>1735</v>
      </c>
      <c r="G338" s="235" t="s">
        <v>189</v>
      </c>
      <c r="H338" s="236">
        <v>7.1999999999999995E-2</v>
      </c>
      <c r="I338" s="237"/>
      <c r="J338" s="238">
        <f>ROUND(I338*H338,2)</f>
        <v>0</v>
      </c>
      <c r="K338" s="234" t="s">
        <v>536</v>
      </c>
      <c r="L338" s="239"/>
      <c r="M338" s="240" t="s">
        <v>19</v>
      </c>
      <c r="N338" s="241" t="s">
        <v>42</v>
      </c>
      <c r="O338" s="66"/>
      <c r="P338" s="184">
        <f>O338*H338</f>
        <v>0</v>
      </c>
      <c r="Q338" s="184">
        <v>1</v>
      </c>
      <c r="R338" s="184">
        <f>Q338*H338</f>
        <v>7.1999999999999995E-2</v>
      </c>
      <c r="S338" s="184">
        <v>0</v>
      </c>
      <c r="T338" s="185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86" t="s">
        <v>191</v>
      </c>
      <c r="AT338" s="186" t="s">
        <v>186</v>
      </c>
      <c r="AU338" s="186" t="s">
        <v>81</v>
      </c>
      <c r="AY338" s="19" t="s">
        <v>120</v>
      </c>
      <c r="BE338" s="187">
        <f>IF(N338="základní",J338,0)</f>
        <v>0</v>
      </c>
      <c r="BF338" s="187">
        <f>IF(N338="snížená",J338,0)</f>
        <v>0</v>
      </c>
      <c r="BG338" s="187">
        <f>IF(N338="zákl. přenesená",J338,0)</f>
        <v>0</v>
      </c>
      <c r="BH338" s="187">
        <f>IF(N338="sníž. přenesená",J338,0)</f>
        <v>0</v>
      </c>
      <c r="BI338" s="187">
        <f>IF(N338="nulová",J338,0)</f>
        <v>0</v>
      </c>
      <c r="BJ338" s="19" t="s">
        <v>79</v>
      </c>
      <c r="BK338" s="187">
        <f>ROUND(I338*H338,2)</f>
        <v>0</v>
      </c>
      <c r="BL338" s="19" t="s">
        <v>128</v>
      </c>
      <c r="BM338" s="186" t="s">
        <v>1736</v>
      </c>
    </row>
    <row r="339" spans="1:65" s="15" customFormat="1" ht="10">
      <c r="B339" s="211"/>
      <c r="C339" s="212"/>
      <c r="D339" s="190" t="s">
        <v>130</v>
      </c>
      <c r="E339" s="213" t="s">
        <v>19</v>
      </c>
      <c r="F339" s="214" t="s">
        <v>1737</v>
      </c>
      <c r="G339" s="212"/>
      <c r="H339" s="213" t="s">
        <v>19</v>
      </c>
      <c r="I339" s="215"/>
      <c r="J339" s="212"/>
      <c r="K339" s="212"/>
      <c r="L339" s="216"/>
      <c r="M339" s="217"/>
      <c r="N339" s="218"/>
      <c r="O339" s="218"/>
      <c r="P339" s="218"/>
      <c r="Q339" s="218"/>
      <c r="R339" s="218"/>
      <c r="S339" s="218"/>
      <c r="T339" s="219"/>
      <c r="AT339" s="220" t="s">
        <v>130</v>
      </c>
      <c r="AU339" s="220" t="s">
        <v>81</v>
      </c>
      <c r="AV339" s="15" t="s">
        <v>79</v>
      </c>
      <c r="AW339" s="15" t="s">
        <v>132</v>
      </c>
      <c r="AX339" s="15" t="s">
        <v>71</v>
      </c>
      <c r="AY339" s="220" t="s">
        <v>120</v>
      </c>
    </row>
    <row r="340" spans="1:65" s="13" customFormat="1" ht="10">
      <c r="B340" s="188"/>
      <c r="C340" s="189"/>
      <c r="D340" s="190" t="s">
        <v>130</v>
      </c>
      <c r="E340" s="191" t="s">
        <v>19</v>
      </c>
      <c r="F340" s="192" t="s">
        <v>1738</v>
      </c>
      <c r="G340" s="189"/>
      <c r="H340" s="193">
        <v>7.1623859999999998E-2</v>
      </c>
      <c r="I340" s="194"/>
      <c r="J340" s="189"/>
      <c r="K340" s="189"/>
      <c r="L340" s="195"/>
      <c r="M340" s="196"/>
      <c r="N340" s="197"/>
      <c r="O340" s="197"/>
      <c r="P340" s="197"/>
      <c r="Q340" s="197"/>
      <c r="R340" s="197"/>
      <c r="S340" s="197"/>
      <c r="T340" s="198"/>
      <c r="AT340" s="199" t="s">
        <v>130</v>
      </c>
      <c r="AU340" s="199" t="s">
        <v>81</v>
      </c>
      <c r="AV340" s="13" t="s">
        <v>81</v>
      </c>
      <c r="AW340" s="13" t="s">
        <v>132</v>
      </c>
      <c r="AX340" s="13" t="s">
        <v>71</v>
      </c>
      <c r="AY340" s="199" t="s">
        <v>120</v>
      </c>
    </row>
    <row r="341" spans="1:65" s="14" customFormat="1" ht="10">
      <c r="B341" s="200"/>
      <c r="C341" s="201"/>
      <c r="D341" s="190" t="s">
        <v>130</v>
      </c>
      <c r="E341" s="202" t="s">
        <v>19</v>
      </c>
      <c r="F341" s="203" t="s">
        <v>133</v>
      </c>
      <c r="G341" s="201"/>
      <c r="H341" s="204">
        <v>7.1623859999999998E-2</v>
      </c>
      <c r="I341" s="205"/>
      <c r="J341" s="201"/>
      <c r="K341" s="201"/>
      <c r="L341" s="206"/>
      <c r="M341" s="207"/>
      <c r="N341" s="208"/>
      <c r="O341" s="208"/>
      <c r="P341" s="208"/>
      <c r="Q341" s="208"/>
      <c r="R341" s="208"/>
      <c r="S341" s="208"/>
      <c r="T341" s="209"/>
      <c r="AT341" s="210" t="s">
        <v>130</v>
      </c>
      <c r="AU341" s="210" t="s">
        <v>81</v>
      </c>
      <c r="AV341" s="14" t="s">
        <v>128</v>
      </c>
      <c r="AW341" s="14" t="s">
        <v>132</v>
      </c>
      <c r="AX341" s="14" t="s">
        <v>79</v>
      </c>
      <c r="AY341" s="210" t="s">
        <v>120</v>
      </c>
    </row>
    <row r="342" spans="1:65" s="2" customFormat="1" ht="16.5" customHeight="1">
      <c r="A342" s="36"/>
      <c r="B342" s="37"/>
      <c r="C342" s="232" t="s">
        <v>426</v>
      </c>
      <c r="D342" s="232" t="s">
        <v>186</v>
      </c>
      <c r="E342" s="233" t="s">
        <v>1739</v>
      </c>
      <c r="F342" s="234" t="s">
        <v>1740</v>
      </c>
      <c r="G342" s="235" t="s">
        <v>189</v>
      </c>
      <c r="H342" s="236">
        <v>0.55900000000000005</v>
      </c>
      <c r="I342" s="237"/>
      <c r="J342" s="238">
        <f>ROUND(I342*H342,2)</f>
        <v>0</v>
      </c>
      <c r="K342" s="234" t="s">
        <v>536</v>
      </c>
      <c r="L342" s="239"/>
      <c r="M342" s="240" t="s">
        <v>19</v>
      </c>
      <c r="N342" s="241" t="s">
        <v>42</v>
      </c>
      <c r="O342" s="66"/>
      <c r="P342" s="184">
        <f>O342*H342</f>
        <v>0</v>
      </c>
      <c r="Q342" s="184">
        <v>1</v>
      </c>
      <c r="R342" s="184">
        <f>Q342*H342</f>
        <v>0.55900000000000005</v>
      </c>
      <c r="S342" s="184">
        <v>0</v>
      </c>
      <c r="T342" s="185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86" t="s">
        <v>191</v>
      </c>
      <c r="AT342" s="186" t="s">
        <v>186</v>
      </c>
      <c r="AU342" s="186" t="s">
        <v>81</v>
      </c>
      <c r="AY342" s="19" t="s">
        <v>120</v>
      </c>
      <c r="BE342" s="187">
        <f>IF(N342="základní",J342,0)</f>
        <v>0</v>
      </c>
      <c r="BF342" s="187">
        <f>IF(N342="snížená",J342,0)</f>
        <v>0</v>
      </c>
      <c r="BG342" s="187">
        <f>IF(N342="zákl. přenesená",J342,0)</f>
        <v>0</v>
      </c>
      <c r="BH342" s="187">
        <f>IF(N342="sníž. přenesená",J342,0)</f>
        <v>0</v>
      </c>
      <c r="BI342" s="187">
        <f>IF(N342="nulová",J342,0)</f>
        <v>0</v>
      </c>
      <c r="BJ342" s="19" t="s">
        <v>79</v>
      </c>
      <c r="BK342" s="187">
        <f>ROUND(I342*H342,2)</f>
        <v>0</v>
      </c>
      <c r="BL342" s="19" t="s">
        <v>128</v>
      </c>
      <c r="BM342" s="186" t="s">
        <v>1741</v>
      </c>
    </row>
    <row r="343" spans="1:65" s="15" customFormat="1" ht="10">
      <c r="B343" s="211"/>
      <c r="C343" s="212"/>
      <c r="D343" s="190" t="s">
        <v>130</v>
      </c>
      <c r="E343" s="213" t="s">
        <v>19</v>
      </c>
      <c r="F343" s="214" t="s">
        <v>1742</v>
      </c>
      <c r="G343" s="212"/>
      <c r="H343" s="213" t="s">
        <v>19</v>
      </c>
      <c r="I343" s="215"/>
      <c r="J343" s="212"/>
      <c r="K343" s="212"/>
      <c r="L343" s="216"/>
      <c r="M343" s="217"/>
      <c r="N343" s="218"/>
      <c r="O343" s="218"/>
      <c r="P343" s="218"/>
      <c r="Q343" s="218"/>
      <c r="R343" s="218"/>
      <c r="S343" s="218"/>
      <c r="T343" s="219"/>
      <c r="AT343" s="220" t="s">
        <v>130</v>
      </c>
      <c r="AU343" s="220" t="s">
        <v>81</v>
      </c>
      <c r="AV343" s="15" t="s">
        <v>79</v>
      </c>
      <c r="AW343" s="15" t="s">
        <v>132</v>
      </c>
      <c r="AX343" s="15" t="s">
        <v>71</v>
      </c>
      <c r="AY343" s="220" t="s">
        <v>120</v>
      </c>
    </row>
    <row r="344" spans="1:65" s="13" customFormat="1" ht="10">
      <c r="B344" s="188"/>
      <c r="C344" s="189"/>
      <c r="D344" s="190" t="s">
        <v>130</v>
      </c>
      <c r="E344" s="191" t="s">
        <v>19</v>
      </c>
      <c r="F344" s="192" t="s">
        <v>1743</v>
      </c>
      <c r="G344" s="189"/>
      <c r="H344" s="193">
        <v>0.55872599999999994</v>
      </c>
      <c r="I344" s="194"/>
      <c r="J344" s="189"/>
      <c r="K344" s="189"/>
      <c r="L344" s="195"/>
      <c r="M344" s="196"/>
      <c r="N344" s="197"/>
      <c r="O344" s="197"/>
      <c r="P344" s="197"/>
      <c r="Q344" s="197"/>
      <c r="R344" s="197"/>
      <c r="S344" s="197"/>
      <c r="T344" s="198"/>
      <c r="AT344" s="199" t="s">
        <v>130</v>
      </c>
      <c r="AU344" s="199" t="s">
        <v>81</v>
      </c>
      <c r="AV344" s="13" t="s">
        <v>81</v>
      </c>
      <c r="AW344" s="13" t="s">
        <v>132</v>
      </c>
      <c r="AX344" s="13" t="s">
        <v>71</v>
      </c>
      <c r="AY344" s="199" t="s">
        <v>120</v>
      </c>
    </row>
    <row r="345" spans="1:65" s="14" customFormat="1" ht="10">
      <c r="B345" s="200"/>
      <c r="C345" s="201"/>
      <c r="D345" s="190" t="s">
        <v>130</v>
      </c>
      <c r="E345" s="202" t="s">
        <v>19</v>
      </c>
      <c r="F345" s="203" t="s">
        <v>133</v>
      </c>
      <c r="G345" s="201"/>
      <c r="H345" s="204">
        <v>0.55872599999999994</v>
      </c>
      <c r="I345" s="205"/>
      <c r="J345" s="201"/>
      <c r="K345" s="201"/>
      <c r="L345" s="206"/>
      <c r="M345" s="207"/>
      <c r="N345" s="208"/>
      <c r="O345" s="208"/>
      <c r="P345" s="208"/>
      <c r="Q345" s="208"/>
      <c r="R345" s="208"/>
      <c r="S345" s="208"/>
      <c r="T345" s="209"/>
      <c r="AT345" s="210" t="s">
        <v>130</v>
      </c>
      <c r="AU345" s="210" t="s">
        <v>81</v>
      </c>
      <c r="AV345" s="14" t="s">
        <v>128</v>
      </c>
      <c r="AW345" s="14" t="s">
        <v>132</v>
      </c>
      <c r="AX345" s="14" t="s">
        <v>79</v>
      </c>
      <c r="AY345" s="210" t="s">
        <v>120</v>
      </c>
    </row>
    <row r="346" spans="1:65" s="2" customFormat="1" ht="16.5" customHeight="1">
      <c r="A346" s="36"/>
      <c r="B346" s="37"/>
      <c r="C346" s="175" t="s">
        <v>432</v>
      </c>
      <c r="D346" s="175" t="s">
        <v>123</v>
      </c>
      <c r="E346" s="176" t="s">
        <v>781</v>
      </c>
      <c r="F346" s="177" t="s">
        <v>782</v>
      </c>
      <c r="G346" s="178" t="s">
        <v>404</v>
      </c>
      <c r="H346" s="179">
        <v>3.7069999999999999</v>
      </c>
      <c r="I346" s="180"/>
      <c r="J346" s="181">
        <f>ROUND(I346*H346,2)</f>
        <v>0</v>
      </c>
      <c r="K346" s="177" t="s">
        <v>536</v>
      </c>
      <c r="L346" s="41"/>
      <c r="M346" s="182" t="s">
        <v>19</v>
      </c>
      <c r="N346" s="183" t="s">
        <v>42</v>
      </c>
      <c r="O346" s="66"/>
      <c r="P346" s="184">
        <f>O346*H346</f>
        <v>0</v>
      </c>
      <c r="Q346" s="184">
        <v>1.453E-2</v>
      </c>
      <c r="R346" s="184">
        <f>Q346*H346</f>
        <v>5.3862709999999994E-2</v>
      </c>
      <c r="S346" s="184">
        <v>0</v>
      </c>
      <c r="T346" s="185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186" t="s">
        <v>128</v>
      </c>
      <c r="AT346" s="186" t="s">
        <v>123</v>
      </c>
      <c r="AU346" s="186" t="s">
        <v>81</v>
      </c>
      <c r="AY346" s="19" t="s">
        <v>120</v>
      </c>
      <c r="BE346" s="187">
        <f>IF(N346="základní",J346,0)</f>
        <v>0</v>
      </c>
      <c r="BF346" s="187">
        <f>IF(N346="snížená",J346,0)</f>
        <v>0</v>
      </c>
      <c r="BG346" s="187">
        <f>IF(N346="zákl. přenesená",J346,0)</f>
        <v>0</v>
      </c>
      <c r="BH346" s="187">
        <f>IF(N346="sníž. přenesená",J346,0)</f>
        <v>0</v>
      </c>
      <c r="BI346" s="187">
        <f>IF(N346="nulová",J346,0)</f>
        <v>0</v>
      </c>
      <c r="BJ346" s="19" t="s">
        <v>79</v>
      </c>
      <c r="BK346" s="187">
        <f>ROUND(I346*H346,2)</f>
        <v>0</v>
      </c>
      <c r="BL346" s="19" t="s">
        <v>128</v>
      </c>
      <c r="BM346" s="186" t="s">
        <v>1744</v>
      </c>
    </row>
    <row r="347" spans="1:65" s="2" customFormat="1" ht="10">
      <c r="A347" s="36"/>
      <c r="B347" s="37"/>
      <c r="C347" s="38"/>
      <c r="D347" s="245" t="s">
        <v>538</v>
      </c>
      <c r="E347" s="38"/>
      <c r="F347" s="246" t="s">
        <v>784</v>
      </c>
      <c r="G347" s="38"/>
      <c r="H347" s="38"/>
      <c r="I347" s="247"/>
      <c r="J347" s="38"/>
      <c r="K347" s="38"/>
      <c r="L347" s="41"/>
      <c r="M347" s="248"/>
      <c r="N347" s="249"/>
      <c r="O347" s="66"/>
      <c r="P347" s="66"/>
      <c r="Q347" s="66"/>
      <c r="R347" s="66"/>
      <c r="S347" s="66"/>
      <c r="T347" s="67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9" t="s">
        <v>538</v>
      </c>
      <c r="AU347" s="19" t="s">
        <v>81</v>
      </c>
    </row>
    <row r="348" spans="1:65" s="15" customFormat="1" ht="10">
      <c r="B348" s="211"/>
      <c r="C348" s="212"/>
      <c r="D348" s="190" t="s">
        <v>130</v>
      </c>
      <c r="E348" s="213" t="s">
        <v>19</v>
      </c>
      <c r="F348" s="214" t="s">
        <v>1745</v>
      </c>
      <c r="G348" s="212"/>
      <c r="H348" s="213" t="s">
        <v>19</v>
      </c>
      <c r="I348" s="215"/>
      <c r="J348" s="212"/>
      <c r="K348" s="212"/>
      <c r="L348" s="216"/>
      <c r="M348" s="217"/>
      <c r="N348" s="218"/>
      <c r="O348" s="218"/>
      <c r="P348" s="218"/>
      <c r="Q348" s="218"/>
      <c r="R348" s="218"/>
      <c r="S348" s="218"/>
      <c r="T348" s="219"/>
      <c r="AT348" s="220" t="s">
        <v>130</v>
      </c>
      <c r="AU348" s="220" t="s">
        <v>81</v>
      </c>
      <c r="AV348" s="15" t="s">
        <v>79</v>
      </c>
      <c r="AW348" s="15" t="s">
        <v>132</v>
      </c>
      <c r="AX348" s="15" t="s">
        <v>71</v>
      </c>
      <c r="AY348" s="220" t="s">
        <v>120</v>
      </c>
    </row>
    <row r="349" spans="1:65" s="13" customFormat="1" ht="10">
      <c r="B349" s="188"/>
      <c r="C349" s="189"/>
      <c r="D349" s="190" t="s">
        <v>130</v>
      </c>
      <c r="E349" s="191" t="s">
        <v>19</v>
      </c>
      <c r="F349" s="192" t="s">
        <v>1746</v>
      </c>
      <c r="G349" s="189"/>
      <c r="H349" s="193">
        <v>0.58079999999999998</v>
      </c>
      <c r="I349" s="194"/>
      <c r="J349" s="189"/>
      <c r="K349" s="189"/>
      <c r="L349" s="195"/>
      <c r="M349" s="196"/>
      <c r="N349" s="197"/>
      <c r="O349" s="197"/>
      <c r="P349" s="197"/>
      <c r="Q349" s="197"/>
      <c r="R349" s="197"/>
      <c r="S349" s="197"/>
      <c r="T349" s="198"/>
      <c r="AT349" s="199" t="s">
        <v>130</v>
      </c>
      <c r="AU349" s="199" t="s">
        <v>81</v>
      </c>
      <c r="AV349" s="13" t="s">
        <v>81</v>
      </c>
      <c r="AW349" s="13" t="s">
        <v>132</v>
      </c>
      <c r="AX349" s="13" t="s">
        <v>71</v>
      </c>
      <c r="AY349" s="199" t="s">
        <v>120</v>
      </c>
    </row>
    <row r="350" spans="1:65" s="13" customFormat="1" ht="10">
      <c r="B350" s="188"/>
      <c r="C350" s="189"/>
      <c r="D350" s="190" t="s">
        <v>130</v>
      </c>
      <c r="E350" s="191" t="s">
        <v>19</v>
      </c>
      <c r="F350" s="192" t="s">
        <v>1747</v>
      </c>
      <c r="G350" s="189"/>
      <c r="H350" s="193">
        <v>0.72599999999999998</v>
      </c>
      <c r="I350" s="194"/>
      <c r="J350" s="189"/>
      <c r="K350" s="189"/>
      <c r="L350" s="195"/>
      <c r="M350" s="196"/>
      <c r="N350" s="197"/>
      <c r="O350" s="197"/>
      <c r="P350" s="197"/>
      <c r="Q350" s="197"/>
      <c r="R350" s="197"/>
      <c r="S350" s="197"/>
      <c r="T350" s="198"/>
      <c r="AT350" s="199" t="s">
        <v>130</v>
      </c>
      <c r="AU350" s="199" t="s">
        <v>81</v>
      </c>
      <c r="AV350" s="13" t="s">
        <v>81</v>
      </c>
      <c r="AW350" s="13" t="s">
        <v>132</v>
      </c>
      <c r="AX350" s="13" t="s">
        <v>71</v>
      </c>
      <c r="AY350" s="199" t="s">
        <v>120</v>
      </c>
    </row>
    <row r="351" spans="1:65" s="13" customFormat="1" ht="10">
      <c r="B351" s="188"/>
      <c r="C351" s="189"/>
      <c r="D351" s="190" t="s">
        <v>130</v>
      </c>
      <c r="E351" s="191" t="s">
        <v>19</v>
      </c>
      <c r="F351" s="192" t="s">
        <v>1748</v>
      </c>
      <c r="G351" s="189"/>
      <c r="H351" s="193">
        <v>0.77439999999999998</v>
      </c>
      <c r="I351" s="194"/>
      <c r="J351" s="189"/>
      <c r="K351" s="189"/>
      <c r="L351" s="195"/>
      <c r="M351" s="196"/>
      <c r="N351" s="197"/>
      <c r="O351" s="197"/>
      <c r="P351" s="197"/>
      <c r="Q351" s="197"/>
      <c r="R351" s="197"/>
      <c r="S351" s="197"/>
      <c r="T351" s="198"/>
      <c r="AT351" s="199" t="s">
        <v>130</v>
      </c>
      <c r="AU351" s="199" t="s">
        <v>81</v>
      </c>
      <c r="AV351" s="13" t="s">
        <v>81</v>
      </c>
      <c r="AW351" s="13" t="s">
        <v>132</v>
      </c>
      <c r="AX351" s="13" t="s">
        <v>71</v>
      </c>
      <c r="AY351" s="199" t="s">
        <v>120</v>
      </c>
    </row>
    <row r="352" spans="1:65" s="13" customFormat="1" ht="10">
      <c r="B352" s="188"/>
      <c r="C352" s="189"/>
      <c r="D352" s="190" t="s">
        <v>130</v>
      </c>
      <c r="E352" s="191" t="s">
        <v>19</v>
      </c>
      <c r="F352" s="192" t="s">
        <v>1749</v>
      </c>
      <c r="G352" s="189"/>
      <c r="H352" s="193">
        <v>0.38719999999999999</v>
      </c>
      <c r="I352" s="194"/>
      <c r="J352" s="189"/>
      <c r="K352" s="189"/>
      <c r="L352" s="195"/>
      <c r="M352" s="196"/>
      <c r="N352" s="197"/>
      <c r="O352" s="197"/>
      <c r="P352" s="197"/>
      <c r="Q352" s="197"/>
      <c r="R352" s="197"/>
      <c r="S352" s="197"/>
      <c r="T352" s="198"/>
      <c r="AT352" s="199" t="s">
        <v>130</v>
      </c>
      <c r="AU352" s="199" t="s">
        <v>81</v>
      </c>
      <c r="AV352" s="13" t="s">
        <v>81</v>
      </c>
      <c r="AW352" s="13" t="s">
        <v>132</v>
      </c>
      <c r="AX352" s="13" t="s">
        <v>71</v>
      </c>
      <c r="AY352" s="199" t="s">
        <v>120</v>
      </c>
    </row>
    <row r="353" spans="1:65" s="16" customFormat="1" ht="10">
      <c r="B353" s="221"/>
      <c r="C353" s="222"/>
      <c r="D353" s="190" t="s">
        <v>130</v>
      </c>
      <c r="E353" s="223" t="s">
        <v>19</v>
      </c>
      <c r="F353" s="224" t="s">
        <v>165</v>
      </c>
      <c r="G353" s="222"/>
      <c r="H353" s="225">
        <v>2.4683999999999999</v>
      </c>
      <c r="I353" s="226"/>
      <c r="J353" s="222"/>
      <c r="K353" s="222"/>
      <c r="L353" s="227"/>
      <c r="M353" s="228"/>
      <c r="N353" s="229"/>
      <c r="O353" s="229"/>
      <c r="P353" s="229"/>
      <c r="Q353" s="229"/>
      <c r="R353" s="229"/>
      <c r="S353" s="229"/>
      <c r="T353" s="230"/>
      <c r="AT353" s="231" t="s">
        <v>130</v>
      </c>
      <c r="AU353" s="231" t="s">
        <v>81</v>
      </c>
      <c r="AV353" s="16" t="s">
        <v>151</v>
      </c>
      <c r="AW353" s="16" t="s">
        <v>132</v>
      </c>
      <c r="AX353" s="16" t="s">
        <v>71</v>
      </c>
      <c r="AY353" s="231" t="s">
        <v>120</v>
      </c>
    </row>
    <row r="354" spans="1:65" s="15" customFormat="1" ht="10">
      <c r="B354" s="211"/>
      <c r="C354" s="212"/>
      <c r="D354" s="190" t="s">
        <v>130</v>
      </c>
      <c r="E354" s="213" t="s">
        <v>19</v>
      </c>
      <c r="F354" s="214" t="s">
        <v>1750</v>
      </c>
      <c r="G354" s="212"/>
      <c r="H354" s="213" t="s">
        <v>19</v>
      </c>
      <c r="I354" s="215"/>
      <c r="J354" s="212"/>
      <c r="K354" s="212"/>
      <c r="L354" s="216"/>
      <c r="M354" s="217"/>
      <c r="N354" s="218"/>
      <c r="O354" s="218"/>
      <c r="P354" s="218"/>
      <c r="Q354" s="218"/>
      <c r="R354" s="218"/>
      <c r="S354" s="218"/>
      <c r="T354" s="219"/>
      <c r="AT354" s="220" t="s">
        <v>130</v>
      </c>
      <c r="AU354" s="220" t="s">
        <v>81</v>
      </c>
      <c r="AV354" s="15" t="s">
        <v>79</v>
      </c>
      <c r="AW354" s="15" t="s">
        <v>132</v>
      </c>
      <c r="AX354" s="15" t="s">
        <v>71</v>
      </c>
      <c r="AY354" s="220" t="s">
        <v>120</v>
      </c>
    </row>
    <row r="355" spans="1:65" s="13" customFormat="1" ht="10">
      <c r="B355" s="188"/>
      <c r="C355" s="189"/>
      <c r="D355" s="190" t="s">
        <v>130</v>
      </c>
      <c r="E355" s="191" t="s">
        <v>19</v>
      </c>
      <c r="F355" s="192" t="s">
        <v>1751</v>
      </c>
      <c r="G355" s="189"/>
      <c r="H355" s="193">
        <v>0.48399999999999999</v>
      </c>
      <c r="I355" s="194"/>
      <c r="J355" s="189"/>
      <c r="K355" s="189"/>
      <c r="L355" s="195"/>
      <c r="M355" s="196"/>
      <c r="N355" s="197"/>
      <c r="O355" s="197"/>
      <c r="P355" s="197"/>
      <c r="Q355" s="197"/>
      <c r="R355" s="197"/>
      <c r="S355" s="197"/>
      <c r="T355" s="198"/>
      <c r="AT355" s="199" t="s">
        <v>130</v>
      </c>
      <c r="AU355" s="199" t="s">
        <v>81</v>
      </c>
      <c r="AV355" s="13" t="s">
        <v>81</v>
      </c>
      <c r="AW355" s="13" t="s">
        <v>132</v>
      </c>
      <c r="AX355" s="13" t="s">
        <v>71</v>
      </c>
      <c r="AY355" s="199" t="s">
        <v>120</v>
      </c>
    </row>
    <row r="356" spans="1:65" s="13" customFormat="1" ht="10">
      <c r="B356" s="188"/>
      <c r="C356" s="189"/>
      <c r="D356" s="190" t="s">
        <v>130</v>
      </c>
      <c r="E356" s="191" t="s">
        <v>19</v>
      </c>
      <c r="F356" s="192" t="s">
        <v>1752</v>
      </c>
      <c r="G356" s="189"/>
      <c r="H356" s="193">
        <v>0.48399999999999999</v>
      </c>
      <c r="I356" s="194"/>
      <c r="J356" s="189"/>
      <c r="K356" s="189"/>
      <c r="L356" s="195"/>
      <c r="M356" s="196"/>
      <c r="N356" s="197"/>
      <c r="O356" s="197"/>
      <c r="P356" s="197"/>
      <c r="Q356" s="197"/>
      <c r="R356" s="197"/>
      <c r="S356" s="197"/>
      <c r="T356" s="198"/>
      <c r="AT356" s="199" t="s">
        <v>130</v>
      </c>
      <c r="AU356" s="199" t="s">
        <v>81</v>
      </c>
      <c r="AV356" s="13" t="s">
        <v>81</v>
      </c>
      <c r="AW356" s="13" t="s">
        <v>132</v>
      </c>
      <c r="AX356" s="13" t="s">
        <v>71</v>
      </c>
      <c r="AY356" s="199" t="s">
        <v>120</v>
      </c>
    </row>
    <row r="357" spans="1:65" s="15" customFormat="1" ht="10">
      <c r="B357" s="211"/>
      <c r="C357" s="212"/>
      <c r="D357" s="190" t="s">
        <v>130</v>
      </c>
      <c r="E357" s="213" t="s">
        <v>19</v>
      </c>
      <c r="F357" s="214" t="s">
        <v>1753</v>
      </c>
      <c r="G357" s="212"/>
      <c r="H357" s="213" t="s">
        <v>19</v>
      </c>
      <c r="I357" s="215"/>
      <c r="J357" s="212"/>
      <c r="K357" s="212"/>
      <c r="L357" s="216"/>
      <c r="M357" s="217"/>
      <c r="N357" s="218"/>
      <c r="O357" s="218"/>
      <c r="P357" s="218"/>
      <c r="Q357" s="218"/>
      <c r="R357" s="218"/>
      <c r="S357" s="218"/>
      <c r="T357" s="219"/>
      <c r="AT357" s="220" t="s">
        <v>130</v>
      </c>
      <c r="AU357" s="220" t="s">
        <v>81</v>
      </c>
      <c r="AV357" s="15" t="s">
        <v>79</v>
      </c>
      <c r="AW357" s="15" t="s">
        <v>132</v>
      </c>
      <c r="AX357" s="15" t="s">
        <v>71</v>
      </c>
      <c r="AY357" s="220" t="s">
        <v>120</v>
      </c>
    </row>
    <row r="358" spans="1:65" s="13" customFormat="1" ht="10">
      <c r="B358" s="188"/>
      <c r="C358" s="189"/>
      <c r="D358" s="190" t="s">
        <v>130</v>
      </c>
      <c r="E358" s="191" t="s">
        <v>19</v>
      </c>
      <c r="F358" s="192" t="s">
        <v>1754</v>
      </c>
      <c r="G358" s="189"/>
      <c r="H358" s="193">
        <v>0.27039999999999997</v>
      </c>
      <c r="I358" s="194"/>
      <c r="J358" s="189"/>
      <c r="K358" s="189"/>
      <c r="L358" s="195"/>
      <c r="M358" s="196"/>
      <c r="N358" s="197"/>
      <c r="O358" s="197"/>
      <c r="P358" s="197"/>
      <c r="Q358" s="197"/>
      <c r="R358" s="197"/>
      <c r="S358" s="197"/>
      <c r="T358" s="198"/>
      <c r="AT358" s="199" t="s">
        <v>130</v>
      </c>
      <c r="AU358" s="199" t="s">
        <v>81</v>
      </c>
      <c r="AV358" s="13" t="s">
        <v>81</v>
      </c>
      <c r="AW358" s="13" t="s">
        <v>132</v>
      </c>
      <c r="AX358" s="13" t="s">
        <v>71</v>
      </c>
      <c r="AY358" s="199" t="s">
        <v>120</v>
      </c>
    </row>
    <row r="359" spans="1:65" s="14" customFormat="1" ht="10">
      <c r="B359" s="200"/>
      <c r="C359" s="201"/>
      <c r="D359" s="190" t="s">
        <v>130</v>
      </c>
      <c r="E359" s="202" t="s">
        <v>19</v>
      </c>
      <c r="F359" s="203" t="s">
        <v>133</v>
      </c>
      <c r="G359" s="201"/>
      <c r="H359" s="204">
        <v>3.7067999999999999</v>
      </c>
      <c r="I359" s="205"/>
      <c r="J359" s="201"/>
      <c r="K359" s="201"/>
      <c r="L359" s="206"/>
      <c r="M359" s="207"/>
      <c r="N359" s="208"/>
      <c r="O359" s="208"/>
      <c r="P359" s="208"/>
      <c r="Q359" s="208"/>
      <c r="R359" s="208"/>
      <c r="S359" s="208"/>
      <c r="T359" s="209"/>
      <c r="AT359" s="210" t="s">
        <v>130</v>
      </c>
      <c r="AU359" s="210" t="s">
        <v>81</v>
      </c>
      <c r="AV359" s="14" t="s">
        <v>128</v>
      </c>
      <c r="AW359" s="14" t="s">
        <v>132</v>
      </c>
      <c r="AX359" s="14" t="s">
        <v>79</v>
      </c>
      <c r="AY359" s="210" t="s">
        <v>120</v>
      </c>
    </row>
    <row r="360" spans="1:65" s="2" customFormat="1" ht="21.75" customHeight="1">
      <c r="A360" s="36"/>
      <c r="B360" s="37"/>
      <c r="C360" s="175" t="s">
        <v>437</v>
      </c>
      <c r="D360" s="175" t="s">
        <v>123</v>
      </c>
      <c r="E360" s="176" t="s">
        <v>794</v>
      </c>
      <c r="F360" s="177" t="s">
        <v>795</v>
      </c>
      <c r="G360" s="178" t="s">
        <v>404</v>
      </c>
      <c r="H360" s="179">
        <v>4.2469999999999999</v>
      </c>
      <c r="I360" s="180"/>
      <c r="J360" s="181">
        <f>ROUND(I360*H360,2)</f>
        <v>0</v>
      </c>
      <c r="K360" s="177" t="s">
        <v>536</v>
      </c>
      <c r="L360" s="41"/>
      <c r="M360" s="182" t="s">
        <v>19</v>
      </c>
      <c r="N360" s="183" t="s">
        <v>42</v>
      </c>
      <c r="O360" s="66"/>
      <c r="P360" s="184">
        <f>O360*H360</f>
        <v>0</v>
      </c>
      <c r="Q360" s="184">
        <v>1.5140000000000001E-2</v>
      </c>
      <c r="R360" s="184">
        <f>Q360*H360</f>
        <v>6.4299579999999995E-2</v>
      </c>
      <c r="S360" s="184">
        <v>0</v>
      </c>
      <c r="T360" s="185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86" t="s">
        <v>128</v>
      </c>
      <c r="AT360" s="186" t="s">
        <v>123</v>
      </c>
      <c r="AU360" s="186" t="s">
        <v>81</v>
      </c>
      <c r="AY360" s="19" t="s">
        <v>120</v>
      </c>
      <c r="BE360" s="187">
        <f>IF(N360="základní",J360,0)</f>
        <v>0</v>
      </c>
      <c r="BF360" s="187">
        <f>IF(N360="snížená",J360,0)</f>
        <v>0</v>
      </c>
      <c r="BG360" s="187">
        <f>IF(N360="zákl. přenesená",J360,0)</f>
        <v>0</v>
      </c>
      <c r="BH360" s="187">
        <f>IF(N360="sníž. přenesená",J360,0)</f>
        <v>0</v>
      </c>
      <c r="BI360" s="187">
        <f>IF(N360="nulová",J360,0)</f>
        <v>0</v>
      </c>
      <c r="BJ360" s="19" t="s">
        <v>79</v>
      </c>
      <c r="BK360" s="187">
        <f>ROUND(I360*H360,2)</f>
        <v>0</v>
      </c>
      <c r="BL360" s="19" t="s">
        <v>128</v>
      </c>
      <c r="BM360" s="186" t="s">
        <v>1755</v>
      </c>
    </row>
    <row r="361" spans="1:65" s="2" customFormat="1" ht="10">
      <c r="A361" s="36"/>
      <c r="B361" s="37"/>
      <c r="C361" s="38"/>
      <c r="D361" s="245" t="s">
        <v>538</v>
      </c>
      <c r="E361" s="38"/>
      <c r="F361" s="246" t="s">
        <v>797</v>
      </c>
      <c r="G361" s="38"/>
      <c r="H361" s="38"/>
      <c r="I361" s="247"/>
      <c r="J361" s="38"/>
      <c r="K361" s="38"/>
      <c r="L361" s="41"/>
      <c r="M361" s="248"/>
      <c r="N361" s="249"/>
      <c r="O361" s="66"/>
      <c r="P361" s="66"/>
      <c r="Q361" s="66"/>
      <c r="R361" s="66"/>
      <c r="S361" s="66"/>
      <c r="T361" s="67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9" t="s">
        <v>538</v>
      </c>
      <c r="AU361" s="19" t="s">
        <v>81</v>
      </c>
    </row>
    <row r="362" spans="1:65" s="13" customFormat="1" ht="10">
      <c r="B362" s="188"/>
      <c r="C362" s="189"/>
      <c r="D362" s="190" t="s">
        <v>130</v>
      </c>
      <c r="E362" s="191" t="s">
        <v>19</v>
      </c>
      <c r="F362" s="192" t="s">
        <v>1756</v>
      </c>
      <c r="G362" s="189"/>
      <c r="H362" s="193">
        <v>3.4359999999999999</v>
      </c>
      <c r="I362" s="194"/>
      <c r="J362" s="189"/>
      <c r="K362" s="189"/>
      <c r="L362" s="195"/>
      <c r="M362" s="196"/>
      <c r="N362" s="197"/>
      <c r="O362" s="197"/>
      <c r="P362" s="197"/>
      <c r="Q362" s="197"/>
      <c r="R362" s="197"/>
      <c r="S362" s="197"/>
      <c r="T362" s="198"/>
      <c r="AT362" s="199" t="s">
        <v>130</v>
      </c>
      <c r="AU362" s="199" t="s">
        <v>81</v>
      </c>
      <c r="AV362" s="13" t="s">
        <v>81</v>
      </c>
      <c r="AW362" s="13" t="s">
        <v>132</v>
      </c>
      <c r="AX362" s="13" t="s">
        <v>71</v>
      </c>
      <c r="AY362" s="199" t="s">
        <v>120</v>
      </c>
    </row>
    <row r="363" spans="1:65" s="15" customFormat="1" ht="10">
      <c r="B363" s="211"/>
      <c r="C363" s="212"/>
      <c r="D363" s="190" t="s">
        <v>130</v>
      </c>
      <c r="E363" s="213" t="s">
        <v>19</v>
      </c>
      <c r="F363" s="214" t="s">
        <v>1757</v>
      </c>
      <c r="G363" s="212"/>
      <c r="H363" s="213" t="s">
        <v>19</v>
      </c>
      <c r="I363" s="215"/>
      <c r="J363" s="212"/>
      <c r="K363" s="212"/>
      <c r="L363" s="216"/>
      <c r="M363" s="217"/>
      <c r="N363" s="218"/>
      <c r="O363" s="218"/>
      <c r="P363" s="218"/>
      <c r="Q363" s="218"/>
      <c r="R363" s="218"/>
      <c r="S363" s="218"/>
      <c r="T363" s="219"/>
      <c r="AT363" s="220" t="s">
        <v>130</v>
      </c>
      <c r="AU363" s="220" t="s">
        <v>81</v>
      </c>
      <c r="AV363" s="15" t="s">
        <v>79</v>
      </c>
      <c r="AW363" s="15" t="s">
        <v>132</v>
      </c>
      <c r="AX363" s="15" t="s">
        <v>71</v>
      </c>
      <c r="AY363" s="220" t="s">
        <v>120</v>
      </c>
    </row>
    <row r="364" spans="1:65" s="13" customFormat="1" ht="10">
      <c r="B364" s="188"/>
      <c r="C364" s="189"/>
      <c r="D364" s="190" t="s">
        <v>130</v>
      </c>
      <c r="E364" s="191" t="s">
        <v>19</v>
      </c>
      <c r="F364" s="192" t="s">
        <v>1758</v>
      </c>
      <c r="G364" s="189"/>
      <c r="H364" s="193">
        <v>0.81120000000000003</v>
      </c>
      <c r="I364" s="194"/>
      <c r="J364" s="189"/>
      <c r="K364" s="189"/>
      <c r="L364" s="195"/>
      <c r="M364" s="196"/>
      <c r="N364" s="197"/>
      <c r="O364" s="197"/>
      <c r="P364" s="197"/>
      <c r="Q364" s="197"/>
      <c r="R364" s="197"/>
      <c r="S364" s="197"/>
      <c r="T364" s="198"/>
      <c r="AT364" s="199" t="s">
        <v>130</v>
      </c>
      <c r="AU364" s="199" t="s">
        <v>81</v>
      </c>
      <c r="AV364" s="13" t="s">
        <v>81</v>
      </c>
      <c r="AW364" s="13" t="s">
        <v>132</v>
      </c>
      <c r="AX364" s="13" t="s">
        <v>71</v>
      </c>
      <c r="AY364" s="199" t="s">
        <v>120</v>
      </c>
    </row>
    <row r="365" spans="1:65" s="14" customFormat="1" ht="10">
      <c r="B365" s="200"/>
      <c r="C365" s="201"/>
      <c r="D365" s="190" t="s">
        <v>130</v>
      </c>
      <c r="E365" s="202" t="s">
        <v>19</v>
      </c>
      <c r="F365" s="203" t="s">
        <v>133</v>
      </c>
      <c r="G365" s="201"/>
      <c r="H365" s="204">
        <v>4.2472000000000003</v>
      </c>
      <c r="I365" s="205"/>
      <c r="J365" s="201"/>
      <c r="K365" s="201"/>
      <c r="L365" s="206"/>
      <c r="M365" s="207"/>
      <c r="N365" s="208"/>
      <c r="O365" s="208"/>
      <c r="P365" s="208"/>
      <c r="Q365" s="208"/>
      <c r="R365" s="208"/>
      <c r="S365" s="208"/>
      <c r="T365" s="209"/>
      <c r="AT365" s="210" t="s">
        <v>130</v>
      </c>
      <c r="AU365" s="210" t="s">
        <v>81</v>
      </c>
      <c r="AV365" s="14" t="s">
        <v>128</v>
      </c>
      <c r="AW365" s="14" t="s">
        <v>132</v>
      </c>
      <c r="AX365" s="14" t="s">
        <v>79</v>
      </c>
      <c r="AY365" s="210" t="s">
        <v>120</v>
      </c>
    </row>
    <row r="366" spans="1:65" s="2" customFormat="1" ht="16.5" customHeight="1">
      <c r="A366" s="36"/>
      <c r="B366" s="37"/>
      <c r="C366" s="175" t="s">
        <v>442</v>
      </c>
      <c r="D366" s="175" t="s">
        <v>123</v>
      </c>
      <c r="E366" s="176" t="s">
        <v>1759</v>
      </c>
      <c r="F366" s="177" t="s">
        <v>1760</v>
      </c>
      <c r="G366" s="178" t="s">
        <v>136</v>
      </c>
      <c r="H366" s="179">
        <v>13.858000000000001</v>
      </c>
      <c r="I366" s="180"/>
      <c r="J366" s="181">
        <f>ROUND(I366*H366,2)</f>
        <v>0</v>
      </c>
      <c r="K366" s="177" t="s">
        <v>536</v>
      </c>
      <c r="L366" s="41"/>
      <c r="M366" s="182" t="s">
        <v>19</v>
      </c>
      <c r="N366" s="183" t="s">
        <v>42</v>
      </c>
      <c r="O366" s="66"/>
      <c r="P366" s="184">
        <f>O366*H366</f>
        <v>0</v>
      </c>
      <c r="Q366" s="184">
        <v>2.5058699999999998</v>
      </c>
      <c r="R366" s="184">
        <f>Q366*H366</f>
        <v>34.726346460000002</v>
      </c>
      <c r="S366" s="184">
        <v>0</v>
      </c>
      <c r="T366" s="185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86" t="s">
        <v>128</v>
      </c>
      <c r="AT366" s="186" t="s">
        <v>123</v>
      </c>
      <c r="AU366" s="186" t="s">
        <v>81</v>
      </c>
      <c r="AY366" s="19" t="s">
        <v>120</v>
      </c>
      <c r="BE366" s="187">
        <f>IF(N366="základní",J366,0)</f>
        <v>0</v>
      </c>
      <c r="BF366" s="187">
        <f>IF(N366="snížená",J366,0)</f>
        <v>0</v>
      </c>
      <c r="BG366" s="187">
        <f>IF(N366="zákl. přenesená",J366,0)</f>
        <v>0</v>
      </c>
      <c r="BH366" s="187">
        <f>IF(N366="sníž. přenesená",J366,0)</f>
        <v>0</v>
      </c>
      <c r="BI366" s="187">
        <f>IF(N366="nulová",J366,0)</f>
        <v>0</v>
      </c>
      <c r="BJ366" s="19" t="s">
        <v>79</v>
      </c>
      <c r="BK366" s="187">
        <f>ROUND(I366*H366,2)</f>
        <v>0</v>
      </c>
      <c r="BL366" s="19" t="s">
        <v>128</v>
      </c>
      <c r="BM366" s="186" t="s">
        <v>1761</v>
      </c>
    </row>
    <row r="367" spans="1:65" s="2" customFormat="1" ht="10">
      <c r="A367" s="36"/>
      <c r="B367" s="37"/>
      <c r="C367" s="38"/>
      <c r="D367" s="245" t="s">
        <v>538</v>
      </c>
      <c r="E367" s="38"/>
      <c r="F367" s="246" t="s">
        <v>1762</v>
      </c>
      <c r="G367" s="38"/>
      <c r="H367" s="38"/>
      <c r="I367" s="247"/>
      <c r="J367" s="38"/>
      <c r="K367" s="38"/>
      <c r="L367" s="41"/>
      <c r="M367" s="248"/>
      <c r="N367" s="249"/>
      <c r="O367" s="66"/>
      <c r="P367" s="66"/>
      <c r="Q367" s="66"/>
      <c r="R367" s="66"/>
      <c r="S367" s="66"/>
      <c r="T367" s="67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9" t="s">
        <v>538</v>
      </c>
      <c r="AU367" s="19" t="s">
        <v>81</v>
      </c>
    </row>
    <row r="368" spans="1:65" s="15" customFormat="1" ht="10">
      <c r="B368" s="211"/>
      <c r="C368" s="212"/>
      <c r="D368" s="190" t="s">
        <v>130</v>
      </c>
      <c r="E368" s="213" t="s">
        <v>19</v>
      </c>
      <c r="F368" s="214" t="s">
        <v>1763</v>
      </c>
      <c r="G368" s="212"/>
      <c r="H368" s="213" t="s">
        <v>19</v>
      </c>
      <c r="I368" s="215"/>
      <c r="J368" s="212"/>
      <c r="K368" s="212"/>
      <c r="L368" s="216"/>
      <c r="M368" s="217"/>
      <c r="N368" s="218"/>
      <c r="O368" s="218"/>
      <c r="P368" s="218"/>
      <c r="Q368" s="218"/>
      <c r="R368" s="218"/>
      <c r="S368" s="218"/>
      <c r="T368" s="219"/>
      <c r="AT368" s="220" t="s">
        <v>130</v>
      </c>
      <c r="AU368" s="220" t="s">
        <v>81</v>
      </c>
      <c r="AV368" s="15" t="s">
        <v>79</v>
      </c>
      <c r="AW368" s="15" t="s">
        <v>132</v>
      </c>
      <c r="AX368" s="15" t="s">
        <v>71</v>
      </c>
      <c r="AY368" s="220" t="s">
        <v>120</v>
      </c>
    </row>
    <row r="369" spans="1:65" s="13" customFormat="1" ht="10">
      <c r="B369" s="188"/>
      <c r="C369" s="189"/>
      <c r="D369" s="190" t="s">
        <v>130</v>
      </c>
      <c r="E369" s="191" t="s">
        <v>19</v>
      </c>
      <c r="F369" s="192" t="s">
        <v>1764</v>
      </c>
      <c r="G369" s="189"/>
      <c r="H369" s="193">
        <v>2.6859999999999999</v>
      </c>
      <c r="I369" s="194"/>
      <c r="J369" s="189"/>
      <c r="K369" s="189"/>
      <c r="L369" s="195"/>
      <c r="M369" s="196"/>
      <c r="N369" s="197"/>
      <c r="O369" s="197"/>
      <c r="P369" s="197"/>
      <c r="Q369" s="197"/>
      <c r="R369" s="197"/>
      <c r="S369" s="197"/>
      <c r="T369" s="198"/>
      <c r="AT369" s="199" t="s">
        <v>130</v>
      </c>
      <c r="AU369" s="199" t="s">
        <v>81</v>
      </c>
      <c r="AV369" s="13" t="s">
        <v>81</v>
      </c>
      <c r="AW369" s="13" t="s">
        <v>132</v>
      </c>
      <c r="AX369" s="13" t="s">
        <v>71</v>
      </c>
      <c r="AY369" s="199" t="s">
        <v>120</v>
      </c>
    </row>
    <row r="370" spans="1:65" s="15" customFormat="1" ht="10">
      <c r="B370" s="211"/>
      <c r="C370" s="212"/>
      <c r="D370" s="190" t="s">
        <v>130</v>
      </c>
      <c r="E370" s="213" t="s">
        <v>19</v>
      </c>
      <c r="F370" s="214" t="s">
        <v>1765</v>
      </c>
      <c r="G370" s="212"/>
      <c r="H370" s="213" t="s">
        <v>19</v>
      </c>
      <c r="I370" s="215"/>
      <c r="J370" s="212"/>
      <c r="K370" s="212"/>
      <c r="L370" s="216"/>
      <c r="M370" s="217"/>
      <c r="N370" s="218"/>
      <c r="O370" s="218"/>
      <c r="P370" s="218"/>
      <c r="Q370" s="218"/>
      <c r="R370" s="218"/>
      <c r="S370" s="218"/>
      <c r="T370" s="219"/>
      <c r="AT370" s="220" t="s">
        <v>130</v>
      </c>
      <c r="AU370" s="220" t="s">
        <v>81</v>
      </c>
      <c r="AV370" s="15" t="s">
        <v>79</v>
      </c>
      <c r="AW370" s="15" t="s">
        <v>132</v>
      </c>
      <c r="AX370" s="15" t="s">
        <v>71</v>
      </c>
      <c r="AY370" s="220" t="s">
        <v>120</v>
      </c>
    </row>
    <row r="371" spans="1:65" s="15" customFormat="1" ht="10">
      <c r="B371" s="211"/>
      <c r="C371" s="212"/>
      <c r="D371" s="190" t="s">
        <v>130</v>
      </c>
      <c r="E371" s="213" t="s">
        <v>19</v>
      </c>
      <c r="F371" s="214" t="s">
        <v>1162</v>
      </c>
      <c r="G371" s="212"/>
      <c r="H371" s="213" t="s">
        <v>19</v>
      </c>
      <c r="I371" s="215"/>
      <c r="J371" s="212"/>
      <c r="K371" s="212"/>
      <c r="L371" s="216"/>
      <c r="M371" s="217"/>
      <c r="N371" s="218"/>
      <c r="O371" s="218"/>
      <c r="P371" s="218"/>
      <c r="Q371" s="218"/>
      <c r="R371" s="218"/>
      <c r="S371" s="218"/>
      <c r="T371" s="219"/>
      <c r="AT371" s="220" t="s">
        <v>130</v>
      </c>
      <c r="AU371" s="220" t="s">
        <v>81</v>
      </c>
      <c r="AV371" s="15" t="s">
        <v>79</v>
      </c>
      <c r="AW371" s="15" t="s">
        <v>132</v>
      </c>
      <c r="AX371" s="15" t="s">
        <v>71</v>
      </c>
      <c r="AY371" s="220" t="s">
        <v>120</v>
      </c>
    </row>
    <row r="372" spans="1:65" s="13" customFormat="1" ht="10">
      <c r="B372" s="188"/>
      <c r="C372" s="189"/>
      <c r="D372" s="190" t="s">
        <v>130</v>
      </c>
      <c r="E372" s="191" t="s">
        <v>19</v>
      </c>
      <c r="F372" s="192" t="s">
        <v>1766</v>
      </c>
      <c r="G372" s="189"/>
      <c r="H372" s="193">
        <v>5.4720000000000004</v>
      </c>
      <c r="I372" s="194"/>
      <c r="J372" s="189"/>
      <c r="K372" s="189"/>
      <c r="L372" s="195"/>
      <c r="M372" s="196"/>
      <c r="N372" s="197"/>
      <c r="O372" s="197"/>
      <c r="P372" s="197"/>
      <c r="Q372" s="197"/>
      <c r="R372" s="197"/>
      <c r="S372" s="197"/>
      <c r="T372" s="198"/>
      <c r="AT372" s="199" t="s">
        <v>130</v>
      </c>
      <c r="AU372" s="199" t="s">
        <v>81</v>
      </c>
      <c r="AV372" s="13" t="s">
        <v>81</v>
      </c>
      <c r="AW372" s="13" t="s">
        <v>132</v>
      </c>
      <c r="AX372" s="13" t="s">
        <v>71</v>
      </c>
      <c r="AY372" s="199" t="s">
        <v>120</v>
      </c>
    </row>
    <row r="373" spans="1:65" s="15" customFormat="1" ht="10">
      <c r="B373" s="211"/>
      <c r="C373" s="212"/>
      <c r="D373" s="190" t="s">
        <v>130</v>
      </c>
      <c r="E373" s="213" t="s">
        <v>19</v>
      </c>
      <c r="F373" s="214" t="s">
        <v>1164</v>
      </c>
      <c r="G373" s="212"/>
      <c r="H373" s="213" t="s">
        <v>19</v>
      </c>
      <c r="I373" s="215"/>
      <c r="J373" s="212"/>
      <c r="K373" s="212"/>
      <c r="L373" s="216"/>
      <c r="M373" s="217"/>
      <c r="N373" s="218"/>
      <c r="O373" s="218"/>
      <c r="P373" s="218"/>
      <c r="Q373" s="218"/>
      <c r="R373" s="218"/>
      <c r="S373" s="218"/>
      <c r="T373" s="219"/>
      <c r="AT373" s="220" t="s">
        <v>130</v>
      </c>
      <c r="AU373" s="220" t="s">
        <v>81</v>
      </c>
      <c r="AV373" s="15" t="s">
        <v>79</v>
      </c>
      <c r="AW373" s="15" t="s">
        <v>132</v>
      </c>
      <c r="AX373" s="15" t="s">
        <v>71</v>
      </c>
      <c r="AY373" s="220" t="s">
        <v>120</v>
      </c>
    </row>
    <row r="374" spans="1:65" s="13" customFormat="1" ht="10">
      <c r="B374" s="188"/>
      <c r="C374" s="189"/>
      <c r="D374" s="190" t="s">
        <v>130</v>
      </c>
      <c r="E374" s="191" t="s">
        <v>19</v>
      </c>
      <c r="F374" s="192" t="s">
        <v>1767</v>
      </c>
      <c r="G374" s="189"/>
      <c r="H374" s="193">
        <v>5.7</v>
      </c>
      <c r="I374" s="194"/>
      <c r="J374" s="189"/>
      <c r="K374" s="189"/>
      <c r="L374" s="195"/>
      <c r="M374" s="196"/>
      <c r="N374" s="197"/>
      <c r="O374" s="197"/>
      <c r="P374" s="197"/>
      <c r="Q374" s="197"/>
      <c r="R374" s="197"/>
      <c r="S374" s="197"/>
      <c r="T374" s="198"/>
      <c r="AT374" s="199" t="s">
        <v>130</v>
      </c>
      <c r="AU374" s="199" t="s">
        <v>81</v>
      </c>
      <c r="AV374" s="13" t="s">
        <v>81</v>
      </c>
      <c r="AW374" s="13" t="s">
        <v>132</v>
      </c>
      <c r="AX374" s="13" t="s">
        <v>71</v>
      </c>
      <c r="AY374" s="199" t="s">
        <v>120</v>
      </c>
    </row>
    <row r="375" spans="1:65" s="14" customFormat="1" ht="10">
      <c r="B375" s="200"/>
      <c r="C375" s="201"/>
      <c r="D375" s="190" t="s">
        <v>130</v>
      </c>
      <c r="E375" s="202" t="s">
        <v>19</v>
      </c>
      <c r="F375" s="203" t="s">
        <v>133</v>
      </c>
      <c r="G375" s="201"/>
      <c r="H375" s="204">
        <v>13.858000000000001</v>
      </c>
      <c r="I375" s="205"/>
      <c r="J375" s="201"/>
      <c r="K375" s="201"/>
      <c r="L375" s="206"/>
      <c r="M375" s="207"/>
      <c r="N375" s="208"/>
      <c r="O375" s="208"/>
      <c r="P375" s="208"/>
      <c r="Q375" s="208"/>
      <c r="R375" s="208"/>
      <c r="S375" s="208"/>
      <c r="T375" s="209"/>
      <c r="AT375" s="210" t="s">
        <v>130</v>
      </c>
      <c r="AU375" s="210" t="s">
        <v>81</v>
      </c>
      <c r="AV375" s="14" t="s">
        <v>128</v>
      </c>
      <c r="AW375" s="14" t="s">
        <v>132</v>
      </c>
      <c r="AX375" s="14" t="s">
        <v>79</v>
      </c>
      <c r="AY375" s="210" t="s">
        <v>120</v>
      </c>
    </row>
    <row r="376" spans="1:65" s="2" customFormat="1" ht="24.15" customHeight="1">
      <c r="A376" s="36"/>
      <c r="B376" s="37"/>
      <c r="C376" s="175" t="s">
        <v>450</v>
      </c>
      <c r="D376" s="175" t="s">
        <v>123</v>
      </c>
      <c r="E376" s="176" t="s">
        <v>1768</v>
      </c>
      <c r="F376" s="177" t="s">
        <v>1769</v>
      </c>
      <c r="G376" s="178" t="s">
        <v>404</v>
      </c>
      <c r="H376" s="179">
        <v>111.72</v>
      </c>
      <c r="I376" s="180"/>
      <c r="J376" s="181">
        <f>ROUND(I376*H376,2)</f>
        <v>0</v>
      </c>
      <c r="K376" s="177" t="s">
        <v>536</v>
      </c>
      <c r="L376" s="41"/>
      <c r="M376" s="182" t="s">
        <v>19</v>
      </c>
      <c r="N376" s="183" t="s">
        <v>42</v>
      </c>
      <c r="O376" s="66"/>
      <c r="P376" s="184">
        <f>O376*H376</f>
        <v>0</v>
      </c>
      <c r="Q376" s="184">
        <v>0.15071000000000001</v>
      </c>
      <c r="R376" s="184">
        <f>Q376*H376</f>
        <v>16.837321200000002</v>
      </c>
      <c r="S376" s="184">
        <v>0</v>
      </c>
      <c r="T376" s="185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186" t="s">
        <v>128</v>
      </c>
      <c r="AT376" s="186" t="s">
        <v>123</v>
      </c>
      <c r="AU376" s="186" t="s">
        <v>81</v>
      </c>
      <c r="AY376" s="19" t="s">
        <v>120</v>
      </c>
      <c r="BE376" s="187">
        <f>IF(N376="základní",J376,0)</f>
        <v>0</v>
      </c>
      <c r="BF376" s="187">
        <f>IF(N376="snížená",J376,0)</f>
        <v>0</v>
      </c>
      <c r="BG376" s="187">
        <f>IF(N376="zákl. přenesená",J376,0)</f>
        <v>0</v>
      </c>
      <c r="BH376" s="187">
        <f>IF(N376="sníž. přenesená",J376,0)</f>
        <v>0</v>
      </c>
      <c r="BI376" s="187">
        <f>IF(N376="nulová",J376,0)</f>
        <v>0</v>
      </c>
      <c r="BJ376" s="19" t="s">
        <v>79</v>
      </c>
      <c r="BK376" s="187">
        <f>ROUND(I376*H376,2)</f>
        <v>0</v>
      </c>
      <c r="BL376" s="19" t="s">
        <v>128</v>
      </c>
      <c r="BM376" s="186" t="s">
        <v>1770</v>
      </c>
    </row>
    <row r="377" spans="1:65" s="2" customFormat="1" ht="10">
      <c r="A377" s="36"/>
      <c r="B377" s="37"/>
      <c r="C377" s="38"/>
      <c r="D377" s="245" t="s">
        <v>538</v>
      </c>
      <c r="E377" s="38"/>
      <c r="F377" s="246" t="s">
        <v>1771</v>
      </c>
      <c r="G377" s="38"/>
      <c r="H377" s="38"/>
      <c r="I377" s="247"/>
      <c r="J377" s="38"/>
      <c r="K377" s="38"/>
      <c r="L377" s="41"/>
      <c r="M377" s="248"/>
      <c r="N377" s="249"/>
      <c r="O377" s="66"/>
      <c r="P377" s="66"/>
      <c r="Q377" s="66"/>
      <c r="R377" s="66"/>
      <c r="S377" s="66"/>
      <c r="T377" s="67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9" t="s">
        <v>538</v>
      </c>
      <c r="AU377" s="19" t="s">
        <v>81</v>
      </c>
    </row>
    <row r="378" spans="1:65" s="15" customFormat="1" ht="10">
      <c r="B378" s="211"/>
      <c r="C378" s="212"/>
      <c r="D378" s="190" t="s">
        <v>130</v>
      </c>
      <c r="E378" s="213" t="s">
        <v>19</v>
      </c>
      <c r="F378" s="214" t="s">
        <v>1772</v>
      </c>
      <c r="G378" s="212"/>
      <c r="H378" s="213" t="s">
        <v>19</v>
      </c>
      <c r="I378" s="215"/>
      <c r="J378" s="212"/>
      <c r="K378" s="212"/>
      <c r="L378" s="216"/>
      <c r="M378" s="217"/>
      <c r="N378" s="218"/>
      <c r="O378" s="218"/>
      <c r="P378" s="218"/>
      <c r="Q378" s="218"/>
      <c r="R378" s="218"/>
      <c r="S378" s="218"/>
      <c r="T378" s="219"/>
      <c r="AT378" s="220" t="s">
        <v>130</v>
      </c>
      <c r="AU378" s="220" t="s">
        <v>81</v>
      </c>
      <c r="AV378" s="15" t="s">
        <v>79</v>
      </c>
      <c r="AW378" s="15" t="s">
        <v>132</v>
      </c>
      <c r="AX378" s="15" t="s">
        <v>71</v>
      </c>
      <c r="AY378" s="220" t="s">
        <v>120</v>
      </c>
    </row>
    <row r="379" spans="1:65" s="15" customFormat="1" ht="10">
      <c r="B379" s="211"/>
      <c r="C379" s="212"/>
      <c r="D379" s="190" t="s">
        <v>130</v>
      </c>
      <c r="E379" s="213" t="s">
        <v>19</v>
      </c>
      <c r="F379" s="214" t="s">
        <v>1162</v>
      </c>
      <c r="G379" s="212"/>
      <c r="H379" s="213" t="s">
        <v>19</v>
      </c>
      <c r="I379" s="215"/>
      <c r="J379" s="212"/>
      <c r="K379" s="212"/>
      <c r="L379" s="216"/>
      <c r="M379" s="217"/>
      <c r="N379" s="218"/>
      <c r="O379" s="218"/>
      <c r="P379" s="218"/>
      <c r="Q379" s="218"/>
      <c r="R379" s="218"/>
      <c r="S379" s="218"/>
      <c r="T379" s="219"/>
      <c r="AT379" s="220" t="s">
        <v>130</v>
      </c>
      <c r="AU379" s="220" t="s">
        <v>81</v>
      </c>
      <c r="AV379" s="15" t="s">
        <v>79</v>
      </c>
      <c r="AW379" s="15" t="s">
        <v>132</v>
      </c>
      <c r="AX379" s="15" t="s">
        <v>71</v>
      </c>
      <c r="AY379" s="220" t="s">
        <v>120</v>
      </c>
    </row>
    <row r="380" spans="1:65" s="13" customFormat="1" ht="10">
      <c r="B380" s="188"/>
      <c r="C380" s="189"/>
      <c r="D380" s="190" t="s">
        <v>130</v>
      </c>
      <c r="E380" s="191" t="s">
        <v>19</v>
      </c>
      <c r="F380" s="192" t="s">
        <v>1773</v>
      </c>
      <c r="G380" s="189"/>
      <c r="H380" s="193">
        <v>54.72</v>
      </c>
      <c r="I380" s="194"/>
      <c r="J380" s="189"/>
      <c r="K380" s="189"/>
      <c r="L380" s="195"/>
      <c r="M380" s="196"/>
      <c r="N380" s="197"/>
      <c r="O380" s="197"/>
      <c r="P380" s="197"/>
      <c r="Q380" s="197"/>
      <c r="R380" s="197"/>
      <c r="S380" s="197"/>
      <c r="T380" s="198"/>
      <c r="AT380" s="199" t="s">
        <v>130</v>
      </c>
      <c r="AU380" s="199" t="s">
        <v>81</v>
      </c>
      <c r="AV380" s="13" t="s">
        <v>81</v>
      </c>
      <c r="AW380" s="13" t="s">
        <v>132</v>
      </c>
      <c r="AX380" s="13" t="s">
        <v>71</v>
      </c>
      <c r="AY380" s="199" t="s">
        <v>120</v>
      </c>
    </row>
    <row r="381" spans="1:65" s="15" customFormat="1" ht="10">
      <c r="B381" s="211"/>
      <c r="C381" s="212"/>
      <c r="D381" s="190" t="s">
        <v>130</v>
      </c>
      <c r="E381" s="213" t="s">
        <v>19</v>
      </c>
      <c r="F381" s="214" t="s">
        <v>1164</v>
      </c>
      <c r="G381" s="212"/>
      <c r="H381" s="213" t="s">
        <v>19</v>
      </c>
      <c r="I381" s="215"/>
      <c r="J381" s="212"/>
      <c r="K381" s="212"/>
      <c r="L381" s="216"/>
      <c r="M381" s="217"/>
      <c r="N381" s="218"/>
      <c r="O381" s="218"/>
      <c r="P381" s="218"/>
      <c r="Q381" s="218"/>
      <c r="R381" s="218"/>
      <c r="S381" s="218"/>
      <c r="T381" s="219"/>
      <c r="AT381" s="220" t="s">
        <v>130</v>
      </c>
      <c r="AU381" s="220" t="s">
        <v>81</v>
      </c>
      <c r="AV381" s="15" t="s">
        <v>79</v>
      </c>
      <c r="AW381" s="15" t="s">
        <v>132</v>
      </c>
      <c r="AX381" s="15" t="s">
        <v>71</v>
      </c>
      <c r="AY381" s="220" t="s">
        <v>120</v>
      </c>
    </row>
    <row r="382" spans="1:65" s="13" customFormat="1" ht="10">
      <c r="B382" s="188"/>
      <c r="C382" s="189"/>
      <c r="D382" s="190" t="s">
        <v>130</v>
      </c>
      <c r="E382" s="191" t="s">
        <v>19</v>
      </c>
      <c r="F382" s="192" t="s">
        <v>1774</v>
      </c>
      <c r="G382" s="189"/>
      <c r="H382" s="193">
        <v>57</v>
      </c>
      <c r="I382" s="194"/>
      <c r="J382" s="189"/>
      <c r="K382" s="189"/>
      <c r="L382" s="195"/>
      <c r="M382" s="196"/>
      <c r="N382" s="197"/>
      <c r="O382" s="197"/>
      <c r="P382" s="197"/>
      <c r="Q382" s="197"/>
      <c r="R382" s="197"/>
      <c r="S382" s="197"/>
      <c r="T382" s="198"/>
      <c r="AT382" s="199" t="s">
        <v>130</v>
      </c>
      <c r="AU382" s="199" t="s">
        <v>81</v>
      </c>
      <c r="AV382" s="13" t="s">
        <v>81</v>
      </c>
      <c r="AW382" s="13" t="s">
        <v>132</v>
      </c>
      <c r="AX382" s="13" t="s">
        <v>71</v>
      </c>
      <c r="AY382" s="199" t="s">
        <v>120</v>
      </c>
    </row>
    <row r="383" spans="1:65" s="14" customFormat="1" ht="10">
      <c r="B383" s="200"/>
      <c r="C383" s="201"/>
      <c r="D383" s="190" t="s">
        <v>130</v>
      </c>
      <c r="E383" s="202" t="s">
        <v>19</v>
      </c>
      <c r="F383" s="203" t="s">
        <v>133</v>
      </c>
      <c r="G383" s="201"/>
      <c r="H383" s="204">
        <v>111.72</v>
      </c>
      <c r="I383" s="205"/>
      <c r="J383" s="201"/>
      <c r="K383" s="201"/>
      <c r="L383" s="206"/>
      <c r="M383" s="207"/>
      <c r="N383" s="208"/>
      <c r="O383" s="208"/>
      <c r="P383" s="208"/>
      <c r="Q383" s="208"/>
      <c r="R383" s="208"/>
      <c r="S383" s="208"/>
      <c r="T383" s="209"/>
      <c r="AT383" s="210" t="s">
        <v>130</v>
      </c>
      <c r="AU383" s="210" t="s">
        <v>81</v>
      </c>
      <c r="AV383" s="14" t="s">
        <v>128</v>
      </c>
      <c r="AW383" s="14" t="s">
        <v>132</v>
      </c>
      <c r="AX383" s="14" t="s">
        <v>79</v>
      </c>
      <c r="AY383" s="210" t="s">
        <v>120</v>
      </c>
    </row>
    <row r="384" spans="1:65" s="2" customFormat="1" ht="16.5" customHeight="1">
      <c r="A384" s="36"/>
      <c r="B384" s="37"/>
      <c r="C384" s="175" t="s">
        <v>459</v>
      </c>
      <c r="D384" s="175" t="s">
        <v>123</v>
      </c>
      <c r="E384" s="176" t="s">
        <v>810</v>
      </c>
      <c r="F384" s="177" t="s">
        <v>811</v>
      </c>
      <c r="G384" s="178" t="s">
        <v>136</v>
      </c>
      <c r="H384" s="179">
        <v>26.106999999999999</v>
      </c>
      <c r="I384" s="180"/>
      <c r="J384" s="181">
        <f>ROUND(I384*H384,2)</f>
        <v>0</v>
      </c>
      <c r="K384" s="177" t="s">
        <v>536</v>
      </c>
      <c r="L384" s="41"/>
      <c r="M384" s="182" t="s">
        <v>19</v>
      </c>
      <c r="N384" s="183" t="s">
        <v>42</v>
      </c>
      <c r="O384" s="66"/>
      <c r="P384" s="184">
        <f>O384*H384</f>
        <v>0</v>
      </c>
      <c r="Q384" s="184">
        <v>2.4500000000000002</v>
      </c>
      <c r="R384" s="184">
        <f>Q384*H384</f>
        <v>63.962150000000001</v>
      </c>
      <c r="S384" s="184">
        <v>0</v>
      </c>
      <c r="T384" s="185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86" t="s">
        <v>128</v>
      </c>
      <c r="AT384" s="186" t="s">
        <v>123</v>
      </c>
      <c r="AU384" s="186" t="s">
        <v>81</v>
      </c>
      <c r="AY384" s="19" t="s">
        <v>120</v>
      </c>
      <c r="BE384" s="187">
        <f>IF(N384="základní",J384,0)</f>
        <v>0</v>
      </c>
      <c r="BF384" s="187">
        <f>IF(N384="snížená",J384,0)</f>
        <v>0</v>
      </c>
      <c r="BG384" s="187">
        <f>IF(N384="zákl. přenesená",J384,0)</f>
        <v>0</v>
      </c>
      <c r="BH384" s="187">
        <f>IF(N384="sníž. přenesená",J384,0)</f>
        <v>0</v>
      </c>
      <c r="BI384" s="187">
        <f>IF(N384="nulová",J384,0)</f>
        <v>0</v>
      </c>
      <c r="BJ384" s="19" t="s">
        <v>79</v>
      </c>
      <c r="BK384" s="187">
        <f>ROUND(I384*H384,2)</f>
        <v>0</v>
      </c>
      <c r="BL384" s="19" t="s">
        <v>128</v>
      </c>
      <c r="BM384" s="186" t="s">
        <v>1775</v>
      </c>
    </row>
    <row r="385" spans="1:65" s="2" customFormat="1" ht="10">
      <c r="A385" s="36"/>
      <c r="B385" s="37"/>
      <c r="C385" s="38"/>
      <c r="D385" s="245" t="s">
        <v>538</v>
      </c>
      <c r="E385" s="38"/>
      <c r="F385" s="246" t="s">
        <v>813</v>
      </c>
      <c r="G385" s="38"/>
      <c r="H385" s="38"/>
      <c r="I385" s="247"/>
      <c r="J385" s="38"/>
      <c r="K385" s="38"/>
      <c r="L385" s="41"/>
      <c r="M385" s="248"/>
      <c r="N385" s="249"/>
      <c r="O385" s="66"/>
      <c r="P385" s="66"/>
      <c r="Q385" s="66"/>
      <c r="R385" s="66"/>
      <c r="S385" s="66"/>
      <c r="T385" s="67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9" t="s">
        <v>538</v>
      </c>
      <c r="AU385" s="19" t="s">
        <v>81</v>
      </c>
    </row>
    <row r="386" spans="1:65" s="15" customFormat="1" ht="10">
      <c r="B386" s="211"/>
      <c r="C386" s="212"/>
      <c r="D386" s="190" t="s">
        <v>130</v>
      </c>
      <c r="E386" s="213" t="s">
        <v>19</v>
      </c>
      <c r="F386" s="214" t="s">
        <v>1776</v>
      </c>
      <c r="G386" s="212"/>
      <c r="H386" s="213" t="s">
        <v>19</v>
      </c>
      <c r="I386" s="215"/>
      <c r="J386" s="212"/>
      <c r="K386" s="212"/>
      <c r="L386" s="216"/>
      <c r="M386" s="217"/>
      <c r="N386" s="218"/>
      <c r="O386" s="218"/>
      <c r="P386" s="218"/>
      <c r="Q386" s="218"/>
      <c r="R386" s="218"/>
      <c r="S386" s="218"/>
      <c r="T386" s="219"/>
      <c r="AT386" s="220" t="s">
        <v>130</v>
      </c>
      <c r="AU386" s="220" t="s">
        <v>81</v>
      </c>
      <c r="AV386" s="15" t="s">
        <v>79</v>
      </c>
      <c r="AW386" s="15" t="s">
        <v>132</v>
      </c>
      <c r="AX386" s="15" t="s">
        <v>71</v>
      </c>
      <c r="AY386" s="220" t="s">
        <v>120</v>
      </c>
    </row>
    <row r="387" spans="1:65" s="13" customFormat="1" ht="10">
      <c r="B387" s="188"/>
      <c r="C387" s="189"/>
      <c r="D387" s="190" t="s">
        <v>130</v>
      </c>
      <c r="E387" s="191" t="s">
        <v>19</v>
      </c>
      <c r="F387" s="192" t="s">
        <v>1777</v>
      </c>
      <c r="G387" s="189"/>
      <c r="H387" s="193">
        <v>18.168749999999999</v>
      </c>
      <c r="I387" s="194"/>
      <c r="J387" s="189"/>
      <c r="K387" s="189"/>
      <c r="L387" s="195"/>
      <c r="M387" s="196"/>
      <c r="N387" s="197"/>
      <c r="O387" s="197"/>
      <c r="P387" s="197"/>
      <c r="Q387" s="197"/>
      <c r="R387" s="197"/>
      <c r="S387" s="197"/>
      <c r="T387" s="198"/>
      <c r="AT387" s="199" t="s">
        <v>130</v>
      </c>
      <c r="AU387" s="199" t="s">
        <v>81</v>
      </c>
      <c r="AV387" s="13" t="s">
        <v>81</v>
      </c>
      <c r="AW387" s="13" t="s">
        <v>132</v>
      </c>
      <c r="AX387" s="13" t="s">
        <v>71</v>
      </c>
      <c r="AY387" s="199" t="s">
        <v>120</v>
      </c>
    </row>
    <row r="388" spans="1:65" s="13" customFormat="1" ht="10">
      <c r="B388" s="188"/>
      <c r="C388" s="189"/>
      <c r="D388" s="190" t="s">
        <v>130</v>
      </c>
      <c r="E388" s="191" t="s">
        <v>19</v>
      </c>
      <c r="F388" s="192" t="s">
        <v>1778</v>
      </c>
      <c r="G388" s="189"/>
      <c r="H388" s="193">
        <v>7.9379999999999997</v>
      </c>
      <c r="I388" s="194"/>
      <c r="J388" s="189"/>
      <c r="K388" s="189"/>
      <c r="L388" s="195"/>
      <c r="M388" s="196"/>
      <c r="N388" s="197"/>
      <c r="O388" s="197"/>
      <c r="P388" s="197"/>
      <c r="Q388" s="197"/>
      <c r="R388" s="197"/>
      <c r="S388" s="197"/>
      <c r="T388" s="198"/>
      <c r="AT388" s="199" t="s">
        <v>130</v>
      </c>
      <c r="AU388" s="199" t="s">
        <v>81</v>
      </c>
      <c r="AV388" s="13" t="s">
        <v>81</v>
      </c>
      <c r="AW388" s="13" t="s">
        <v>132</v>
      </c>
      <c r="AX388" s="13" t="s">
        <v>71</v>
      </c>
      <c r="AY388" s="199" t="s">
        <v>120</v>
      </c>
    </row>
    <row r="389" spans="1:65" s="14" customFormat="1" ht="10">
      <c r="B389" s="200"/>
      <c r="C389" s="201"/>
      <c r="D389" s="190" t="s">
        <v>130</v>
      </c>
      <c r="E389" s="202" t="s">
        <v>19</v>
      </c>
      <c r="F389" s="203" t="s">
        <v>133</v>
      </c>
      <c r="G389" s="201"/>
      <c r="H389" s="204">
        <v>26.106750000000002</v>
      </c>
      <c r="I389" s="205"/>
      <c r="J389" s="201"/>
      <c r="K389" s="201"/>
      <c r="L389" s="206"/>
      <c r="M389" s="207"/>
      <c r="N389" s="208"/>
      <c r="O389" s="208"/>
      <c r="P389" s="208"/>
      <c r="Q389" s="208"/>
      <c r="R389" s="208"/>
      <c r="S389" s="208"/>
      <c r="T389" s="209"/>
      <c r="AT389" s="210" t="s">
        <v>130</v>
      </c>
      <c r="AU389" s="210" t="s">
        <v>81</v>
      </c>
      <c r="AV389" s="14" t="s">
        <v>128</v>
      </c>
      <c r="AW389" s="14" t="s">
        <v>132</v>
      </c>
      <c r="AX389" s="14" t="s">
        <v>79</v>
      </c>
      <c r="AY389" s="210" t="s">
        <v>120</v>
      </c>
    </row>
    <row r="390" spans="1:65" s="2" customFormat="1" ht="24.15" customHeight="1">
      <c r="A390" s="36"/>
      <c r="B390" s="37"/>
      <c r="C390" s="175" t="s">
        <v>466</v>
      </c>
      <c r="D390" s="175" t="s">
        <v>123</v>
      </c>
      <c r="E390" s="176" t="s">
        <v>1779</v>
      </c>
      <c r="F390" s="177" t="s">
        <v>1780</v>
      </c>
      <c r="G390" s="178" t="s">
        <v>136</v>
      </c>
      <c r="H390" s="179">
        <v>4.8600000000000003</v>
      </c>
      <c r="I390" s="180"/>
      <c r="J390" s="181">
        <f>ROUND(I390*H390,2)</f>
        <v>0</v>
      </c>
      <c r="K390" s="177" t="s">
        <v>536</v>
      </c>
      <c r="L390" s="41"/>
      <c r="M390" s="182" t="s">
        <v>19</v>
      </c>
      <c r="N390" s="183" t="s">
        <v>42</v>
      </c>
      <c r="O390" s="66"/>
      <c r="P390" s="184">
        <f>O390*H390</f>
        <v>0</v>
      </c>
      <c r="Q390" s="184">
        <v>2.052</v>
      </c>
      <c r="R390" s="184">
        <f>Q390*H390</f>
        <v>9.9727200000000007</v>
      </c>
      <c r="S390" s="184">
        <v>0</v>
      </c>
      <c r="T390" s="185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186" t="s">
        <v>128</v>
      </c>
      <c r="AT390" s="186" t="s">
        <v>123</v>
      </c>
      <c r="AU390" s="186" t="s">
        <v>81</v>
      </c>
      <c r="AY390" s="19" t="s">
        <v>120</v>
      </c>
      <c r="BE390" s="187">
        <f>IF(N390="základní",J390,0)</f>
        <v>0</v>
      </c>
      <c r="BF390" s="187">
        <f>IF(N390="snížená",J390,0)</f>
        <v>0</v>
      </c>
      <c r="BG390" s="187">
        <f>IF(N390="zákl. přenesená",J390,0)</f>
        <v>0</v>
      </c>
      <c r="BH390" s="187">
        <f>IF(N390="sníž. přenesená",J390,0)</f>
        <v>0</v>
      </c>
      <c r="BI390" s="187">
        <f>IF(N390="nulová",J390,0)</f>
        <v>0</v>
      </c>
      <c r="BJ390" s="19" t="s">
        <v>79</v>
      </c>
      <c r="BK390" s="187">
        <f>ROUND(I390*H390,2)</f>
        <v>0</v>
      </c>
      <c r="BL390" s="19" t="s">
        <v>128</v>
      </c>
      <c r="BM390" s="186" t="s">
        <v>1781</v>
      </c>
    </row>
    <row r="391" spans="1:65" s="2" customFormat="1" ht="10">
      <c r="A391" s="36"/>
      <c r="B391" s="37"/>
      <c r="C391" s="38"/>
      <c r="D391" s="245" t="s">
        <v>538</v>
      </c>
      <c r="E391" s="38"/>
      <c r="F391" s="246" t="s">
        <v>1782</v>
      </c>
      <c r="G391" s="38"/>
      <c r="H391" s="38"/>
      <c r="I391" s="247"/>
      <c r="J391" s="38"/>
      <c r="K391" s="38"/>
      <c r="L391" s="41"/>
      <c r="M391" s="248"/>
      <c r="N391" s="249"/>
      <c r="O391" s="66"/>
      <c r="P391" s="66"/>
      <c r="Q391" s="66"/>
      <c r="R391" s="66"/>
      <c r="S391" s="66"/>
      <c r="T391" s="67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T391" s="19" t="s">
        <v>538</v>
      </c>
      <c r="AU391" s="19" t="s">
        <v>81</v>
      </c>
    </row>
    <row r="392" spans="1:65" s="15" customFormat="1" ht="10">
      <c r="B392" s="211"/>
      <c r="C392" s="212"/>
      <c r="D392" s="190" t="s">
        <v>130</v>
      </c>
      <c r="E392" s="213" t="s">
        <v>19</v>
      </c>
      <c r="F392" s="214" t="s">
        <v>1783</v>
      </c>
      <c r="G392" s="212"/>
      <c r="H392" s="213" t="s">
        <v>19</v>
      </c>
      <c r="I392" s="215"/>
      <c r="J392" s="212"/>
      <c r="K392" s="212"/>
      <c r="L392" s="216"/>
      <c r="M392" s="217"/>
      <c r="N392" s="218"/>
      <c r="O392" s="218"/>
      <c r="P392" s="218"/>
      <c r="Q392" s="218"/>
      <c r="R392" s="218"/>
      <c r="S392" s="218"/>
      <c r="T392" s="219"/>
      <c r="AT392" s="220" t="s">
        <v>130</v>
      </c>
      <c r="AU392" s="220" t="s">
        <v>81</v>
      </c>
      <c r="AV392" s="15" t="s">
        <v>79</v>
      </c>
      <c r="AW392" s="15" t="s">
        <v>132</v>
      </c>
      <c r="AX392" s="15" t="s">
        <v>71</v>
      </c>
      <c r="AY392" s="220" t="s">
        <v>120</v>
      </c>
    </row>
    <row r="393" spans="1:65" s="13" customFormat="1" ht="10">
      <c r="B393" s="188"/>
      <c r="C393" s="189"/>
      <c r="D393" s="190" t="s">
        <v>130</v>
      </c>
      <c r="E393" s="191" t="s">
        <v>19</v>
      </c>
      <c r="F393" s="192" t="s">
        <v>1784</v>
      </c>
      <c r="G393" s="189"/>
      <c r="H393" s="193">
        <v>4.8600000000000003</v>
      </c>
      <c r="I393" s="194"/>
      <c r="J393" s="189"/>
      <c r="K393" s="189"/>
      <c r="L393" s="195"/>
      <c r="M393" s="196"/>
      <c r="N393" s="197"/>
      <c r="O393" s="197"/>
      <c r="P393" s="197"/>
      <c r="Q393" s="197"/>
      <c r="R393" s="197"/>
      <c r="S393" s="197"/>
      <c r="T393" s="198"/>
      <c r="AT393" s="199" t="s">
        <v>130</v>
      </c>
      <c r="AU393" s="199" t="s">
        <v>81</v>
      </c>
      <c r="AV393" s="13" t="s">
        <v>81</v>
      </c>
      <c r="AW393" s="13" t="s">
        <v>132</v>
      </c>
      <c r="AX393" s="13" t="s">
        <v>79</v>
      </c>
      <c r="AY393" s="199" t="s">
        <v>120</v>
      </c>
    </row>
    <row r="394" spans="1:65" s="2" customFormat="1" ht="24.15" customHeight="1">
      <c r="A394" s="36"/>
      <c r="B394" s="37"/>
      <c r="C394" s="175" t="s">
        <v>473</v>
      </c>
      <c r="D394" s="175" t="s">
        <v>123</v>
      </c>
      <c r="E394" s="176" t="s">
        <v>1785</v>
      </c>
      <c r="F394" s="177" t="s">
        <v>1786</v>
      </c>
      <c r="G394" s="178" t="s">
        <v>404</v>
      </c>
      <c r="H394" s="179">
        <v>457.2</v>
      </c>
      <c r="I394" s="180"/>
      <c r="J394" s="181">
        <f>ROUND(I394*H394,2)</f>
        <v>0</v>
      </c>
      <c r="K394" s="177" t="s">
        <v>536</v>
      </c>
      <c r="L394" s="41"/>
      <c r="M394" s="182" t="s">
        <v>19</v>
      </c>
      <c r="N394" s="183" t="s">
        <v>42</v>
      </c>
      <c r="O394" s="66"/>
      <c r="P394" s="184">
        <f>O394*H394</f>
        <v>0</v>
      </c>
      <c r="Q394" s="184">
        <v>1.2878099999999999</v>
      </c>
      <c r="R394" s="184">
        <f>Q394*H394</f>
        <v>588.78673199999992</v>
      </c>
      <c r="S394" s="184">
        <v>0</v>
      </c>
      <c r="T394" s="185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86" t="s">
        <v>128</v>
      </c>
      <c r="AT394" s="186" t="s">
        <v>123</v>
      </c>
      <c r="AU394" s="186" t="s">
        <v>81</v>
      </c>
      <c r="AY394" s="19" t="s">
        <v>120</v>
      </c>
      <c r="BE394" s="187">
        <f>IF(N394="základní",J394,0)</f>
        <v>0</v>
      </c>
      <c r="BF394" s="187">
        <f>IF(N394="snížená",J394,0)</f>
        <v>0</v>
      </c>
      <c r="BG394" s="187">
        <f>IF(N394="zákl. přenesená",J394,0)</f>
        <v>0</v>
      </c>
      <c r="BH394" s="187">
        <f>IF(N394="sníž. přenesená",J394,0)</f>
        <v>0</v>
      </c>
      <c r="BI394" s="187">
        <f>IF(N394="nulová",J394,0)</f>
        <v>0</v>
      </c>
      <c r="BJ394" s="19" t="s">
        <v>79</v>
      </c>
      <c r="BK394" s="187">
        <f>ROUND(I394*H394,2)</f>
        <v>0</v>
      </c>
      <c r="BL394" s="19" t="s">
        <v>128</v>
      </c>
      <c r="BM394" s="186" t="s">
        <v>1787</v>
      </c>
    </row>
    <row r="395" spans="1:65" s="2" customFormat="1" ht="10">
      <c r="A395" s="36"/>
      <c r="B395" s="37"/>
      <c r="C395" s="38"/>
      <c r="D395" s="245" t="s">
        <v>538</v>
      </c>
      <c r="E395" s="38"/>
      <c r="F395" s="246" t="s">
        <v>1788</v>
      </c>
      <c r="G395" s="38"/>
      <c r="H395" s="38"/>
      <c r="I395" s="247"/>
      <c r="J395" s="38"/>
      <c r="K395" s="38"/>
      <c r="L395" s="41"/>
      <c r="M395" s="248"/>
      <c r="N395" s="249"/>
      <c r="O395" s="66"/>
      <c r="P395" s="66"/>
      <c r="Q395" s="66"/>
      <c r="R395" s="66"/>
      <c r="S395" s="66"/>
      <c r="T395" s="67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9" t="s">
        <v>538</v>
      </c>
      <c r="AU395" s="19" t="s">
        <v>81</v>
      </c>
    </row>
    <row r="396" spans="1:65" s="15" customFormat="1" ht="10">
      <c r="B396" s="211"/>
      <c r="C396" s="212"/>
      <c r="D396" s="190" t="s">
        <v>130</v>
      </c>
      <c r="E396" s="213" t="s">
        <v>19</v>
      </c>
      <c r="F396" s="214" t="s">
        <v>1789</v>
      </c>
      <c r="G396" s="212"/>
      <c r="H396" s="213" t="s">
        <v>19</v>
      </c>
      <c r="I396" s="215"/>
      <c r="J396" s="212"/>
      <c r="K396" s="212"/>
      <c r="L396" s="216"/>
      <c r="M396" s="217"/>
      <c r="N396" s="218"/>
      <c r="O396" s="218"/>
      <c r="P396" s="218"/>
      <c r="Q396" s="218"/>
      <c r="R396" s="218"/>
      <c r="S396" s="218"/>
      <c r="T396" s="219"/>
      <c r="AT396" s="220" t="s">
        <v>130</v>
      </c>
      <c r="AU396" s="220" t="s">
        <v>81</v>
      </c>
      <c r="AV396" s="15" t="s">
        <v>79</v>
      </c>
      <c r="AW396" s="15" t="s">
        <v>132</v>
      </c>
      <c r="AX396" s="15" t="s">
        <v>71</v>
      </c>
      <c r="AY396" s="220" t="s">
        <v>120</v>
      </c>
    </row>
    <row r="397" spans="1:65" s="13" customFormat="1" ht="10">
      <c r="B397" s="188"/>
      <c r="C397" s="189"/>
      <c r="D397" s="190" t="s">
        <v>130</v>
      </c>
      <c r="E397" s="191" t="s">
        <v>19</v>
      </c>
      <c r="F397" s="192" t="s">
        <v>1572</v>
      </c>
      <c r="G397" s="189"/>
      <c r="H397" s="193">
        <v>392.4</v>
      </c>
      <c r="I397" s="194"/>
      <c r="J397" s="189"/>
      <c r="K397" s="189"/>
      <c r="L397" s="195"/>
      <c r="M397" s="196"/>
      <c r="N397" s="197"/>
      <c r="O397" s="197"/>
      <c r="P397" s="197"/>
      <c r="Q397" s="197"/>
      <c r="R397" s="197"/>
      <c r="S397" s="197"/>
      <c r="T397" s="198"/>
      <c r="AT397" s="199" t="s">
        <v>130</v>
      </c>
      <c r="AU397" s="199" t="s">
        <v>81</v>
      </c>
      <c r="AV397" s="13" t="s">
        <v>81</v>
      </c>
      <c r="AW397" s="13" t="s">
        <v>132</v>
      </c>
      <c r="AX397" s="13" t="s">
        <v>71</v>
      </c>
      <c r="AY397" s="199" t="s">
        <v>120</v>
      </c>
    </row>
    <row r="398" spans="1:65" s="15" customFormat="1" ht="10">
      <c r="B398" s="211"/>
      <c r="C398" s="212"/>
      <c r="D398" s="190" t="s">
        <v>130</v>
      </c>
      <c r="E398" s="213" t="s">
        <v>19</v>
      </c>
      <c r="F398" s="214" t="s">
        <v>1790</v>
      </c>
      <c r="G398" s="212"/>
      <c r="H398" s="213" t="s">
        <v>19</v>
      </c>
      <c r="I398" s="215"/>
      <c r="J398" s="212"/>
      <c r="K398" s="212"/>
      <c r="L398" s="216"/>
      <c r="M398" s="217"/>
      <c r="N398" s="218"/>
      <c r="O398" s="218"/>
      <c r="P398" s="218"/>
      <c r="Q398" s="218"/>
      <c r="R398" s="218"/>
      <c r="S398" s="218"/>
      <c r="T398" s="219"/>
      <c r="AT398" s="220" t="s">
        <v>130</v>
      </c>
      <c r="AU398" s="220" t="s">
        <v>81</v>
      </c>
      <c r="AV398" s="15" t="s">
        <v>79</v>
      </c>
      <c r="AW398" s="15" t="s">
        <v>132</v>
      </c>
      <c r="AX398" s="15" t="s">
        <v>71</v>
      </c>
      <c r="AY398" s="220" t="s">
        <v>120</v>
      </c>
    </row>
    <row r="399" spans="1:65" s="13" customFormat="1" ht="10">
      <c r="B399" s="188"/>
      <c r="C399" s="189"/>
      <c r="D399" s="190" t="s">
        <v>130</v>
      </c>
      <c r="E399" s="191" t="s">
        <v>19</v>
      </c>
      <c r="F399" s="192" t="s">
        <v>1791</v>
      </c>
      <c r="G399" s="189"/>
      <c r="H399" s="193">
        <v>51</v>
      </c>
      <c r="I399" s="194"/>
      <c r="J399" s="189"/>
      <c r="K399" s="189"/>
      <c r="L399" s="195"/>
      <c r="M399" s="196"/>
      <c r="N399" s="197"/>
      <c r="O399" s="197"/>
      <c r="P399" s="197"/>
      <c r="Q399" s="197"/>
      <c r="R399" s="197"/>
      <c r="S399" s="197"/>
      <c r="T399" s="198"/>
      <c r="AT399" s="199" t="s">
        <v>130</v>
      </c>
      <c r="AU399" s="199" t="s">
        <v>81</v>
      </c>
      <c r="AV399" s="13" t="s">
        <v>81</v>
      </c>
      <c r="AW399" s="13" t="s">
        <v>132</v>
      </c>
      <c r="AX399" s="13" t="s">
        <v>71</v>
      </c>
      <c r="AY399" s="199" t="s">
        <v>120</v>
      </c>
    </row>
    <row r="400" spans="1:65" s="15" customFormat="1" ht="10">
      <c r="B400" s="211"/>
      <c r="C400" s="212"/>
      <c r="D400" s="190" t="s">
        <v>130</v>
      </c>
      <c r="E400" s="213" t="s">
        <v>19</v>
      </c>
      <c r="F400" s="214" t="s">
        <v>1792</v>
      </c>
      <c r="G400" s="212"/>
      <c r="H400" s="213" t="s">
        <v>19</v>
      </c>
      <c r="I400" s="215"/>
      <c r="J400" s="212"/>
      <c r="K400" s="212"/>
      <c r="L400" s="216"/>
      <c r="M400" s="217"/>
      <c r="N400" s="218"/>
      <c r="O400" s="218"/>
      <c r="P400" s="218"/>
      <c r="Q400" s="218"/>
      <c r="R400" s="218"/>
      <c r="S400" s="218"/>
      <c r="T400" s="219"/>
      <c r="AT400" s="220" t="s">
        <v>130</v>
      </c>
      <c r="AU400" s="220" t="s">
        <v>81</v>
      </c>
      <c r="AV400" s="15" t="s">
        <v>79</v>
      </c>
      <c r="AW400" s="15" t="s">
        <v>132</v>
      </c>
      <c r="AX400" s="15" t="s">
        <v>71</v>
      </c>
      <c r="AY400" s="220" t="s">
        <v>120</v>
      </c>
    </row>
    <row r="401" spans="1:65" s="13" customFormat="1" ht="10">
      <c r="B401" s="188"/>
      <c r="C401" s="189"/>
      <c r="D401" s="190" t="s">
        <v>130</v>
      </c>
      <c r="E401" s="191" t="s">
        <v>19</v>
      </c>
      <c r="F401" s="192" t="s">
        <v>1793</v>
      </c>
      <c r="G401" s="189"/>
      <c r="H401" s="193">
        <v>13.8</v>
      </c>
      <c r="I401" s="194"/>
      <c r="J401" s="189"/>
      <c r="K401" s="189"/>
      <c r="L401" s="195"/>
      <c r="M401" s="196"/>
      <c r="N401" s="197"/>
      <c r="O401" s="197"/>
      <c r="P401" s="197"/>
      <c r="Q401" s="197"/>
      <c r="R401" s="197"/>
      <c r="S401" s="197"/>
      <c r="T401" s="198"/>
      <c r="AT401" s="199" t="s">
        <v>130</v>
      </c>
      <c r="AU401" s="199" t="s">
        <v>81</v>
      </c>
      <c r="AV401" s="13" t="s">
        <v>81</v>
      </c>
      <c r="AW401" s="13" t="s">
        <v>132</v>
      </c>
      <c r="AX401" s="13" t="s">
        <v>71</v>
      </c>
      <c r="AY401" s="199" t="s">
        <v>120</v>
      </c>
    </row>
    <row r="402" spans="1:65" s="14" customFormat="1" ht="10">
      <c r="B402" s="200"/>
      <c r="C402" s="201"/>
      <c r="D402" s="190" t="s">
        <v>130</v>
      </c>
      <c r="E402" s="202" t="s">
        <v>19</v>
      </c>
      <c r="F402" s="203" t="s">
        <v>133</v>
      </c>
      <c r="G402" s="201"/>
      <c r="H402" s="204">
        <v>457.2</v>
      </c>
      <c r="I402" s="205"/>
      <c r="J402" s="201"/>
      <c r="K402" s="201"/>
      <c r="L402" s="206"/>
      <c r="M402" s="207"/>
      <c r="N402" s="208"/>
      <c r="O402" s="208"/>
      <c r="P402" s="208"/>
      <c r="Q402" s="208"/>
      <c r="R402" s="208"/>
      <c r="S402" s="208"/>
      <c r="T402" s="209"/>
      <c r="AT402" s="210" t="s">
        <v>130</v>
      </c>
      <c r="AU402" s="210" t="s">
        <v>81</v>
      </c>
      <c r="AV402" s="14" t="s">
        <v>128</v>
      </c>
      <c r="AW402" s="14" t="s">
        <v>132</v>
      </c>
      <c r="AX402" s="14" t="s">
        <v>79</v>
      </c>
      <c r="AY402" s="210" t="s">
        <v>120</v>
      </c>
    </row>
    <row r="403" spans="1:65" s="12" customFormat="1" ht="22.75" customHeight="1">
      <c r="B403" s="159"/>
      <c r="C403" s="160"/>
      <c r="D403" s="161" t="s">
        <v>70</v>
      </c>
      <c r="E403" s="173" t="s">
        <v>121</v>
      </c>
      <c r="F403" s="173" t="s">
        <v>122</v>
      </c>
      <c r="G403" s="160"/>
      <c r="H403" s="160"/>
      <c r="I403" s="163"/>
      <c r="J403" s="174">
        <f>BK403</f>
        <v>0</v>
      </c>
      <c r="K403" s="160"/>
      <c r="L403" s="165"/>
      <c r="M403" s="166"/>
      <c r="N403" s="167"/>
      <c r="O403" s="167"/>
      <c r="P403" s="168">
        <f>SUM(P404:P423)</f>
        <v>0</v>
      </c>
      <c r="Q403" s="167"/>
      <c r="R403" s="168">
        <f>SUM(R404:R423)</f>
        <v>5.3883099999999988</v>
      </c>
      <c r="S403" s="167"/>
      <c r="T403" s="169">
        <f>SUM(T404:T423)</f>
        <v>7.1379999999999999</v>
      </c>
      <c r="AR403" s="170" t="s">
        <v>79</v>
      </c>
      <c r="AT403" s="171" t="s">
        <v>70</v>
      </c>
      <c r="AU403" s="171" t="s">
        <v>79</v>
      </c>
      <c r="AY403" s="170" t="s">
        <v>120</v>
      </c>
      <c r="BK403" s="172">
        <f>SUM(BK404:BK423)</f>
        <v>0</v>
      </c>
    </row>
    <row r="404" spans="1:65" s="2" customFormat="1" ht="16.5" customHeight="1">
      <c r="A404" s="36"/>
      <c r="B404" s="37"/>
      <c r="C404" s="175" t="s">
        <v>479</v>
      </c>
      <c r="D404" s="175" t="s">
        <v>123</v>
      </c>
      <c r="E404" s="176" t="s">
        <v>1794</v>
      </c>
      <c r="F404" s="177" t="s">
        <v>1795</v>
      </c>
      <c r="G404" s="178" t="s">
        <v>204</v>
      </c>
      <c r="H404" s="179">
        <v>41</v>
      </c>
      <c r="I404" s="180"/>
      <c r="J404" s="181">
        <f>ROUND(I404*H404,2)</f>
        <v>0</v>
      </c>
      <c r="K404" s="177" t="s">
        <v>1593</v>
      </c>
      <c r="L404" s="41"/>
      <c r="M404" s="182" t="s">
        <v>19</v>
      </c>
      <c r="N404" s="183" t="s">
        <v>42</v>
      </c>
      <c r="O404" s="66"/>
      <c r="P404" s="184">
        <f>O404*H404</f>
        <v>0</v>
      </c>
      <c r="Q404" s="184">
        <v>5.8E-4</v>
      </c>
      <c r="R404" s="184">
        <f>Q404*H404</f>
        <v>2.3779999999999999E-2</v>
      </c>
      <c r="S404" s="184">
        <v>0.16600000000000001</v>
      </c>
      <c r="T404" s="185">
        <f>S404*H404</f>
        <v>6.806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186" t="s">
        <v>128</v>
      </c>
      <c r="AT404" s="186" t="s">
        <v>123</v>
      </c>
      <c r="AU404" s="186" t="s">
        <v>81</v>
      </c>
      <c r="AY404" s="19" t="s">
        <v>120</v>
      </c>
      <c r="BE404" s="187">
        <f>IF(N404="základní",J404,0)</f>
        <v>0</v>
      </c>
      <c r="BF404" s="187">
        <f>IF(N404="snížená",J404,0)</f>
        <v>0</v>
      </c>
      <c r="BG404" s="187">
        <f>IF(N404="zákl. přenesená",J404,0)</f>
        <v>0</v>
      </c>
      <c r="BH404" s="187">
        <f>IF(N404="sníž. přenesená",J404,0)</f>
        <v>0</v>
      </c>
      <c r="BI404" s="187">
        <f>IF(N404="nulová",J404,0)</f>
        <v>0</v>
      </c>
      <c r="BJ404" s="19" t="s">
        <v>79</v>
      </c>
      <c r="BK404" s="187">
        <f>ROUND(I404*H404,2)</f>
        <v>0</v>
      </c>
      <c r="BL404" s="19" t="s">
        <v>128</v>
      </c>
      <c r="BM404" s="186" t="s">
        <v>1796</v>
      </c>
    </row>
    <row r="405" spans="1:65" s="2" customFormat="1" ht="10">
      <c r="A405" s="36"/>
      <c r="B405" s="37"/>
      <c r="C405" s="38"/>
      <c r="D405" s="245" t="s">
        <v>538</v>
      </c>
      <c r="E405" s="38"/>
      <c r="F405" s="246" t="s">
        <v>1797</v>
      </c>
      <c r="G405" s="38"/>
      <c r="H405" s="38"/>
      <c r="I405" s="247"/>
      <c r="J405" s="38"/>
      <c r="K405" s="38"/>
      <c r="L405" s="41"/>
      <c r="M405" s="248"/>
      <c r="N405" s="249"/>
      <c r="O405" s="66"/>
      <c r="P405" s="66"/>
      <c r="Q405" s="66"/>
      <c r="R405" s="66"/>
      <c r="S405" s="66"/>
      <c r="T405" s="67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9" t="s">
        <v>538</v>
      </c>
      <c r="AU405" s="19" t="s">
        <v>81</v>
      </c>
    </row>
    <row r="406" spans="1:65" s="2" customFormat="1" ht="21.75" customHeight="1">
      <c r="A406" s="36"/>
      <c r="B406" s="37"/>
      <c r="C406" s="175" t="s">
        <v>484</v>
      </c>
      <c r="D406" s="175" t="s">
        <v>123</v>
      </c>
      <c r="E406" s="176" t="s">
        <v>1798</v>
      </c>
      <c r="F406" s="177" t="s">
        <v>1799</v>
      </c>
      <c r="G406" s="178" t="s">
        <v>204</v>
      </c>
      <c r="H406" s="179">
        <v>41</v>
      </c>
      <c r="I406" s="180"/>
      <c r="J406" s="181">
        <f>ROUND(I406*H406,2)</f>
        <v>0</v>
      </c>
      <c r="K406" s="177" t="s">
        <v>536</v>
      </c>
      <c r="L406" s="41"/>
      <c r="M406" s="182" t="s">
        <v>19</v>
      </c>
      <c r="N406" s="183" t="s">
        <v>42</v>
      </c>
      <c r="O406" s="66"/>
      <c r="P406" s="184">
        <f>O406*H406</f>
        <v>0</v>
      </c>
      <c r="Q406" s="184">
        <v>2.1099999999999999E-3</v>
      </c>
      <c r="R406" s="184">
        <f>Q406*H406</f>
        <v>8.650999999999999E-2</v>
      </c>
      <c r="S406" s="184">
        <v>0</v>
      </c>
      <c r="T406" s="185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186" t="s">
        <v>128</v>
      </c>
      <c r="AT406" s="186" t="s">
        <v>123</v>
      </c>
      <c r="AU406" s="186" t="s">
        <v>81</v>
      </c>
      <c r="AY406" s="19" t="s">
        <v>120</v>
      </c>
      <c r="BE406" s="187">
        <f>IF(N406="základní",J406,0)</f>
        <v>0</v>
      </c>
      <c r="BF406" s="187">
        <f>IF(N406="snížená",J406,0)</f>
        <v>0</v>
      </c>
      <c r="BG406" s="187">
        <f>IF(N406="zákl. přenesená",J406,0)</f>
        <v>0</v>
      </c>
      <c r="BH406" s="187">
        <f>IF(N406="sníž. přenesená",J406,0)</f>
        <v>0</v>
      </c>
      <c r="BI406" s="187">
        <f>IF(N406="nulová",J406,0)</f>
        <v>0</v>
      </c>
      <c r="BJ406" s="19" t="s">
        <v>79</v>
      </c>
      <c r="BK406" s="187">
        <f>ROUND(I406*H406,2)</f>
        <v>0</v>
      </c>
      <c r="BL406" s="19" t="s">
        <v>128</v>
      </c>
      <c r="BM406" s="186" t="s">
        <v>1800</v>
      </c>
    </row>
    <row r="407" spans="1:65" s="2" customFormat="1" ht="10">
      <c r="A407" s="36"/>
      <c r="B407" s="37"/>
      <c r="C407" s="38"/>
      <c r="D407" s="245" t="s">
        <v>538</v>
      </c>
      <c r="E407" s="38"/>
      <c r="F407" s="246" t="s">
        <v>1801</v>
      </c>
      <c r="G407" s="38"/>
      <c r="H407" s="38"/>
      <c r="I407" s="247"/>
      <c r="J407" s="38"/>
      <c r="K407" s="38"/>
      <c r="L407" s="41"/>
      <c r="M407" s="248"/>
      <c r="N407" s="249"/>
      <c r="O407" s="66"/>
      <c r="P407" s="66"/>
      <c r="Q407" s="66"/>
      <c r="R407" s="66"/>
      <c r="S407" s="66"/>
      <c r="T407" s="67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9" t="s">
        <v>538</v>
      </c>
      <c r="AU407" s="19" t="s">
        <v>81</v>
      </c>
    </row>
    <row r="408" spans="1:65" s="2" customFormat="1" ht="21.75" customHeight="1">
      <c r="A408" s="36"/>
      <c r="B408" s="37"/>
      <c r="C408" s="175" t="s">
        <v>489</v>
      </c>
      <c r="D408" s="175" t="s">
        <v>123</v>
      </c>
      <c r="E408" s="176" t="s">
        <v>1802</v>
      </c>
      <c r="F408" s="177" t="s">
        <v>1803</v>
      </c>
      <c r="G408" s="178" t="s">
        <v>204</v>
      </c>
      <c r="H408" s="179">
        <v>41</v>
      </c>
      <c r="I408" s="180"/>
      <c r="J408" s="181">
        <f>ROUND(I408*H408,2)</f>
        <v>0</v>
      </c>
      <c r="K408" s="177" t="s">
        <v>536</v>
      </c>
      <c r="L408" s="41"/>
      <c r="M408" s="182" t="s">
        <v>19</v>
      </c>
      <c r="N408" s="183" t="s">
        <v>42</v>
      </c>
      <c r="O408" s="66"/>
      <c r="P408" s="184">
        <f>O408*H408</f>
        <v>0</v>
      </c>
      <c r="Q408" s="184">
        <v>2.66E-3</v>
      </c>
      <c r="R408" s="184">
        <f>Q408*H408</f>
        <v>0.10906</v>
      </c>
      <c r="S408" s="184">
        <v>0</v>
      </c>
      <c r="T408" s="185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186" t="s">
        <v>128</v>
      </c>
      <c r="AT408" s="186" t="s">
        <v>123</v>
      </c>
      <c r="AU408" s="186" t="s">
        <v>81</v>
      </c>
      <c r="AY408" s="19" t="s">
        <v>120</v>
      </c>
      <c r="BE408" s="187">
        <f>IF(N408="základní",J408,0)</f>
        <v>0</v>
      </c>
      <c r="BF408" s="187">
        <f>IF(N408="snížená",J408,0)</f>
        <v>0</v>
      </c>
      <c r="BG408" s="187">
        <f>IF(N408="zákl. přenesená",J408,0)</f>
        <v>0</v>
      </c>
      <c r="BH408" s="187">
        <f>IF(N408="sníž. přenesená",J408,0)</f>
        <v>0</v>
      </c>
      <c r="BI408" s="187">
        <f>IF(N408="nulová",J408,0)</f>
        <v>0</v>
      </c>
      <c r="BJ408" s="19" t="s">
        <v>79</v>
      </c>
      <c r="BK408" s="187">
        <f>ROUND(I408*H408,2)</f>
        <v>0</v>
      </c>
      <c r="BL408" s="19" t="s">
        <v>128</v>
      </c>
      <c r="BM408" s="186" t="s">
        <v>1804</v>
      </c>
    </row>
    <row r="409" spans="1:65" s="2" customFormat="1" ht="10">
      <c r="A409" s="36"/>
      <c r="B409" s="37"/>
      <c r="C409" s="38"/>
      <c r="D409" s="245" t="s">
        <v>538</v>
      </c>
      <c r="E409" s="38"/>
      <c r="F409" s="246" t="s">
        <v>1805</v>
      </c>
      <c r="G409" s="38"/>
      <c r="H409" s="38"/>
      <c r="I409" s="247"/>
      <c r="J409" s="38"/>
      <c r="K409" s="38"/>
      <c r="L409" s="41"/>
      <c r="M409" s="248"/>
      <c r="N409" s="249"/>
      <c r="O409" s="66"/>
      <c r="P409" s="66"/>
      <c r="Q409" s="66"/>
      <c r="R409" s="66"/>
      <c r="S409" s="66"/>
      <c r="T409" s="67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9" t="s">
        <v>538</v>
      </c>
      <c r="AU409" s="19" t="s">
        <v>81</v>
      </c>
    </row>
    <row r="410" spans="1:65" s="2" customFormat="1" ht="16.5" customHeight="1">
      <c r="A410" s="36"/>
      <c r="B410" s="37"/>
      <c r="C410" s="232" t="s">
        <v>495</v>
      </c>
      <c r="D410" s="232" t="s">
        <v>186</v>
      </c>
      <c r="E410" s="233" t="s">
        <v>1806</v>
      </c>
      <c r="F410" s="234" t="s">
        <v>1807</v>
      </c>
      <c r="G410" s="235" t="s">
        <v>136</v>
      </c>
      <c r="H410" s="236">
        <v>6.0119999999999996</v>
      </c>
      <c r="I410" s="237"/>
      <c r="J410" s="238">
        <f>ROUND(I410*H410,2)</f>
        <v>0</v>
      </c>
      <c r="K410" s="234" t="s">
        <v>536</v>
      </c>
      <c r="L410" s="239"/>
      <c r="M410" s="240" t="s">
        <v>19</v>
      </c>
      <c r="N410" s="241" t="s">
        <v>42</v>
      </c>
      <c r="O410" s="66"/>
      <c r="P410" s="184">
        <f>O410*H410</f>
        <v>0</v>
      </c>
      <c r="Q410" s="184">
        <v>0.81499999999999995</v>
      </c>
      <c r="R410" s="184">
        <f>Q410*H410</f>
        <v>4.8997799999999989</v>
      </c>
      <c r="S410" s="184">
        <v>0</v>
      </c>
      <c r="T410" s="185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186" t="s">
        <v>191</v>
      </c>
      <c r="AT410" s="186" t="s">
        <v>186</v>
      </c>
      <c r="AU410" s="186" t="s">
        <v>81</v>
      </c>
      <c r="AY410" s="19" t="s">
        <v>120</v>
      </c>
      <c r="BE410" s="187">
        <f>IF(N410="základní",J410,0)</f>
        <v>0</v>
      </c>
      <c r="BF410" s="187">
        <f>IF(N410="snížená",J410,0)</f>
        <v>0</v>
      </c>
      <c r="BG410" s="187">
        <f>IF(N410="zákl. přenesená",J410,0)</f>
        <v>0</v>
      </c>
      <c r="BH410" s="187">
        <f>IF(N410="sníž. přenesená",J410,0)</f>
        <v>0</v>
      </c>
      <c r="BI410" s="187">
        <f>IF(N410="nulová",J410,0)</f>
        <v>0</v>
      </c>
      <c r="BJ410" s="19" t="s">
        <v>79</v>
      </c>
      <c r="BK410" s="187">
        <f>ROUND(I410*H410,2)</f>
        <v>0</v>
      </c>
      <c r="BL410" s="19" t="s">
        <v>128</v>
      </c>
      <c r="BM410" s="186" t="s">
        <v>1808</v>
      </c>
    </row>
    <row r="411" spans="1:65" s="15" customFormat="1" ht="10">
      <c r="B411" s="211"/>
      <c r="C411" s="212"/>
      <c r="D411" s="190" t="s">
        <v>130</v>
      </c>
      <c r="E411" s="213" t="s">
        <v>19</v>
      </c>
      <c r="F411" s="214" t="s">
        <v>1809</v>
      </c>
      <c r="G411" s="212"/>
      <c r="H411" s="213" t="s">
        <v>19</v>
      </c>
      <c r="I411" s="215"/>
      <c r="J411" s="212"/>
      <c r="K411" s="212"/>
      <c r="L411" s="216"/>
      <c r="M411" s="217"/>
      <c r="N411" s="218"/>
      <c r="O411" s="218"/>
      <c r="P411" s="218"/>
      <c r="Q411" s="218"/>
      <c r="R411" s="218"/>
      <c r="S411" s="218"/>
      <c r="T411" s="219"/>
      <c r="AT411" s="220" t="s">
        <v>130</v>
      </c>
      <c r="AU411" s="220" t="s">
        <v>81</v>
      </c>
      <c r="AV411" s="15" t="s">
        <v>79</v>
      </c>
      <c r="AW411" s="15" t="s">
        <v>132</v>
      </c>
      <c r="AX411" s="15" t="s">
        <v>71</v>
      </c>
      <c r="AY411" s="220" t="s">
        <v>120</v>
      </c>
    </row>
    <row r="412" spans="1:65" s="13" customFormat="1" ht="10">
      <c r="B412" s="188"/>
      <c r="C412" s="189"/>
      <c r="D412" s="190" t="s">
        <v>130</v>
      </c>
      <c r="E412" s="191" t="s">
        <v>19</v>
      </c>
      <c r="F412" s="192" t="s">
        <v>1810</v>
      </c>
      <c r="G412" s="189"/>
      <c r="H412" s="193">
        <v>6.0122400000000003</v>
      </c>
      <c r="I412" s="194"/>
      <c r="J412" s="189"/>
      <c r="K412" s="189"/>
      <c r="L412" s="195"/>
      <c r="M412" s="196"/>
      <c r="N412" s="197"/>
      <c r="O412" s="197"/>
      <c r="P412" s="197"/>
      <c r="Q412" s="197"/>
      <c r="R412" s="197"/>
      <c r="S412" s="197"/>
      <c r="T412" s="198"/>
      <c r="AT412" s="199" t="s">
        <v>130</v>
      </c>
      <c r="AU412" s="199" t="s">
        <v>81</v>
      </c>
      <c r="AV412" s="13" t="s">
        <v>81</v>
      </c>
      <c r="AW412" s="13" t="s">
        <v>132</v>
      </c>
      <c r="AX412" s="13" t="s">
        <v>71</v>
      </c>
      <c r="AY412" s="199" t="s">
        <v>120</v>
      </c>
    </row>
    <row r="413" spans="1:65" s="14" customFormat="1" ht="10">
      <c r="B413" s="200"/>
      <c r="C413" s="201"/>
      <c r="D413" s="190" t="s">
        <v>130</v>
      </c>
      <c r="E413" s="202" t="s">
        <v>19</v>
      </c>
      <c r="F413" s="203" t="s">
        <v>133</v>
      </c>
      <c r="G413" s="201"/>
      <c r="H413" s="204">
        <v>6.0122400000000003</v>
      </c>
      <c r="I413" s="205"/>
      <c r="J413" s="201"/>
      <c r="K413" s="201"/>
      <c r="L413" s="206"/>
      <c r="M413" s="207"/>
      <c r="N413" s="208"/>
      <c r="O413" s="208"/>
      <c r="P413" s="208"/>
      <c r="Q413" s="208"/>
      <c r="R413" s="208"/>
      <c r="S413" s="208"/>
      <c r="T413" s="209"/>
      <c r="AT413" s="210" t="s">
        <v>130</v>
      </c>
      <c r="AU413" s="210" t="s">
        <v>81</v>
      </c>
      <c r="AV413" s="14" t="s">
        <v>128</v>
      </c>
      <c r="AW413" s="14" t="s">
        <v>132</v>
      </c>
      <c r="AX413" s="14" t="s">
        <v>79</v>
      </c>
      <c r="AY413" s="210" t="s">
        <v>120</v>
      </c>
    </row>
    <row r="414" spans="1:65" s="2" customFormat="1" ht="16.5" customHeight="1">
      <c r="A414" s="36"/>
      <c r="B414" s="37"/>
      <c r="C414" s="232" t="s">
        <v>500</v>
      </c>
      <c r="D414" s="232" t="s">
        <v>186</v>
      </c>
      <c r="E414" s="233" t="s">
        <v>1811</v>
      </c>
      <c r="F414" s="234" t="s">
        <v>1812</v>
      </c>
      <c r="G414" s="235" t="s">
        <v>136</v>
      </c>
      <c r="H414" s="236">
        <v>0.312</v>
      </c>
      <c r="I414" s="237"/>
      <c r="J414" s="238">
        <f>ROUND(I414*H414,2)</f>
        <v>0</v>
      </c>
      <c r="K414" s="234" t="s">
        <v>536</v>
      </c>
      <c r="L414" s="239"/>
      <c r="M414" s="240" t="s">
        <v>19</v>
      </c>
      <c r="N414" s="241" t="s">
        <v>42</v>
      </c>
      <c r="O414" s="66"/>
      <c r="P414" s="184">
        <f>O414*H414</f>
        <v>0</v>
      </c>
      <c r="Q414" s="184">
        <v>0.81499999999999995</v>
      </c>
      <c r="R414" s="184">
        <f>Q414*H414</f>
        <v>0.25428000000000001</v>
      </c>
      <c r="S414" s="184">
        <v>0</v>
      </c>
      <c r="T414" s="185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186" t="s">
        <v>191</v>
      </c>
      <c r="AT414" s="186" t="s">
        <v>186</v>
      </c>
      <c r="AU414" s="186" t="s">
        <v>81</v>
      </c>
      <c r="AY414" s="19" t="s">
        <v>120</v>
      </c>
      <c r="BE414" s="187">
        <f>IF(N414="základní",J414,0)</f>
        <v>0</v>
      </c>
      <c r="BF414" s="187">
        <f>IF(N414="snížená",J414,0)</f>
        <v>0</v>
      </c>
      <c r="BG414" s="187">
        <f>IF(N414="zákl. přenesená",J414,0)</f>
        <v>0</v>
      </c>
      <c r="BH414" s="187">
        <f>IF(N414="sníž. přenesená",J414,0)</f>
        <v>0</v>
      </c>
      <c r="BI414" s="187">
        <f>IF(N414="nulová",J414,0)</f>
        <v>0</v>
      </c>
      <c r="BJ414" s="19" t="s">
        <v>79</v>
      </c>
      <c r="BK414" s="187">
        <f>ROUND(I414*H414,2)</f>
        <v>0</v>
      </c>
      <c r="BL414" s="19" t="s">
        <v>128</v>
      </c>
      <c r="BM414" s="186" t="s">
        <v>1813</v>
      </c>
    </row>
    <row r="415" spans="1:65" s="15" customFormat="1" ht="10">
      <c r="B415" s="211"/>
      <c r="C415" s="212"/>
      <c r="D415" s="190" t="s">
        <v>130</v>
      </c>
      <c r="E415" s="213" t="s">
        <v>19</v>
      </c>
      <c r="F415" s="214" t="s">
        <v>1814</v>
      </c>
      <c r="G415" s="212"/>
      <c r="H415" s="213" t="s">
        <v>19</v>
      </c>
      <c r="I415" s="215"/>
      <c r="J415" s="212"/>
      <c r="K415" s="212"/>
      <c r="L415" s="216"/>
      <c r="M415" s="217"/>
      <c r="N415" s="218"/>
      <c r="O415" s="218"/>
      <c r="P415" s="218"/>
      <c r="Q415" s="218"/>
      <c r="R415" s="218"/>
      <c r="S415" s="218"/>
      <c r="T415" s="219"/>
      <c r="AT415" s="220" t="s">
        <v>130</v>
      </c>
      <c r="AU415" s="220" t="s">
        <v>81</v>
      </c>
      <c r="AV415" s="15" t="s">
        <v>79</v>
      </c>
      <c r="AW415" s="15" t="s">
        <v>132</v>
      </c>
      <c r="AX415" s="15" t="s">
        <v>71</v>
      </c>
      <c r="AY415" s="220" t="s">
        <v>120</v>
      </c>
    </row>
    <row r="416" spans="1:65" s="13" customFormat="1" ht="10">
      <c r="B416" s="188"/>
      <c r="C416" s="189"/>
      <c r="D416" s="190" t="s">
        <v>130</v>
      </c>
      <c r="E416" s="191" t="s">
        <v>19</v>
      </c>
      <c r="F416" s="192" t="s">
        <v>1815</v>
      </c>
      <c r="G416" s="189"/>
      <c r="H416" s="193">
        <v>0.312</v>
      </c>
      <c r="I416" s="194"/>
      <c r="J416" s="189"/>
      <c r="K416" s="189"/>
      <c r="L416" s="195"/>
      <c r="M416" s="196"/>
      <c r="N416" s="197"/>
      <c r="O416" s="197"/>
      <c r="P416" s="197"/>
      <c r="Q416" s="197"/>
      <c r="R416" s="197"/>
      <c r="S416" s="197"/>
      <c r="T416" s="198"/>
      <c r="AT416" s="199" t="s">
        <v>130</v>
      </c>
      <c r="AU416" s="199" t="s">
        <v>81</v>
      </c>
      <c r="AV416" s="13" t="s">
        <v>81</v>
      </c>
      <c r="AW416" s="13" t="s">
        <v>132</v>
      </c>
      <c r="AX416" s="13" t="s">
        <v>71</v>
      </c>
      <c r="AY416" s="199" t="s">
        <v>120</v>
      </c>
    </row>
    <row r="417" spans="1:65" s="14" customFormat="1" ht="10">
      <c r="B417" s="200"/>
      <c r="C417" s="201"/>
      <c r="D417" s="190" t="s">
        <v>130</v>
      </c>
      <c r="E417" s="202" t="s">
        <v>19</v>
      </c>
      <c r="F417" s="203" t="s">
        <v>133</v>
      </c>
      <c r="G417" s="201"/>
      <c r="H417" s="204">
        <v>0.312</v>
      </c>
      <c r="I417" s="205"/>
      <c r="J417" s="201"/>
      <c r="K417" s="201"/>
      <c r="L417" s="206"/>
      <c r="M417" s="207"/>
      <c r="N417" s="208"/>
      <c r="O417" s="208"/>
      <c r="P417" s="208"/>
      <c r="Q417" s="208"/>
      <c r="R417" s="208"/>
      <c r="S417" s="208"/>
      <c r="T417" s="209"/>
      <c r="AT417" s="210" t="s">
        <v>130</v>
      </c>
      <c r="AU417" s="210" t="s">
        <v>81</v>
      </c>
      <c r="AV417" s="14" t="s">
        <v>128</v>
      </c>
      <c r="AW417" s="14" t="s">
        <v>132</v>
      </c>
      <c r="AX417" s="14" t="s">
        <v>79</v>
      </c>
      <c r="AY417" s="210" t="s">
        <v>120</v>
      </c>
    </row>
    <row r="418" spans="1:65" s="2" customFormat="1" ht="16.5" customHeight="1">
      <c r="A418" s="36"/>
      <c r="B418" s="37"/>
      <c r="C418" s="175" t="s">
        <v>505</v>
      </c>
      <c r="D418" s="175" t="s">
        <v>123</v>
      </c>
      <c r="E418" s="176" t="s">
        <v>1816</v>
      </c>
      <c r="F418" s="177" t="s">
        <v>1817</v>
      </c>
      <c r="G418" s="178" t="s">
        <v>204</v>
      </c>
      <c r="H418" s="179">
        <v>2</v>
      </c>
      <c r="I418" s="180"/>
      <c r="J418" s="181">
        <f>ROUND(I418*H418,2)</f>
        <v>0</v>
      </c>
      <c r="K418" s="177" t="s">
        <v>536</v>
      </c>
      <c r="L418" s="41"/>
      <c r="M418" s="182" t="s">
        <v>19</v>
      </c>
      <c r="N418" s="183" t="s">
        <v>42</v>
      </c>
      <c r="O418" s="66"/>
      <c r="P418" s="184">
        <f>O418*H418</f>
        <v>0</v>
      </c>
      <c r="Q418" s="184">
        <v>2.1199999999999999E-3</v>
      </c>
      <c r="R418" s="184">
        <f>Q418*H418</f>
        <v>4.2399999999999998E-3</v>
      </c>
      <c r="S418" s="184">
        <v>0</v>
      </c>
      <c r="T418" s="185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186" t="s">
        <v>128</v>
      </c>
      <c r="AT418" s="186" t="s">
        <v>123</v>
      </c>
      <c r="AU418" s="186" t="s">
        <v>81</v>
      </c>
      <c r="AY418" s="19" t="s">
        <v>120</v>
      </c>
      <c r="BE418" s="187">
        <f>IF(N418="základní",J418,0)</f>
        <v>0</v>
      </c>
      <c r="BF418" s="187">
        <f>IF(N418="snížená",J418,0)</f>
        <v>0</v>
      </c>
      <c r="BG418" s="187">
        <f>IF(N418="zákl. přenesená",J418,0)</f>
        <v>0</v>
      </c>
      <c r="BH418" s="187">
        <f>IF(N418="sníž. přenesená",J418,0)</f>
        <v>0</v>
      </c>
      <c r="BI418" s="187">
        <f>IF(N418="nulová",J418,0)</f>
        <v>0</v>
      </c>
      <c r="BJ418" s="19" t="s">
        <v>79</v>
      </c>
      <c r="BK418" s="187">
        <f>ROUND(I418*H418,2)</f>
        <v>0</v>
      </c>
      <c r="BL418" s="19" t="s">
        <v>128</v>
      </c>
      <c r="BM418" s="186" t="s">
        <v>1818</v>
      </c>
    </row>
    <row r="419" spans="1:65" s="2" customFormat="1" ht="10">
      <c r="A419" s="36"/>
      <c r="B419" s="37"/>
      <c r="C419" s="38"/>
      <c r="D419" s="245" t="s">
        <v>538</v>
      </c>
      <c r="E419" s="38"/>
      <c r="F419" s="246" t="s">
        <v>1819</v>
      </c>
      <c r="G419" s="38"/>
      <c r="H419" s="38"/>
      <c r="I419" s="247"/>
      <c r="J419" s="38"/>
      <c r="K419" s="38"/>
      <c r="L419" s="41"/>
      <c r="M419" s="248"/>
      <c r="N419" s="249"/>
      <c r="O419" s="66"/>
      <c r="P419" s="66"/>
      <c r="Q419" s="66"/>
      <c r="R419" s="66"/>
      <c r="S419" s="66"/>
      <c r="T419" s="67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9" t="s">
        <v>538</v>
      </c>
      <c r="AU419" s="19" t="s">
        <v>81</v>
      </c>
    </row>
    <row r="420" spans="1:65" s="2" customFormat="1" ht="16.5" customHeight="1">
      <c r="A420" s="36"/>
      <c r="B420" s="37"/>
      <c r="C420" s="175" t="s">
        <v>510</v>
      </c>
      <c r="D420" s="175" t="s">
        <v>123</v>
      </c>
      <c r="E420" s="176" t="s">
        <v>1820</v>
      </c>
      <c r="F420" s="177" t="s">
        <v>1821</v>
      </c>
      <c r="G420" s="178" t="s">
        <v>204</v>
      </c>
      <c r="H420" s="179">
        <v>2</v>
      </c>
      <c r="I420" s="180"/>
      <c r="J420" s="181">
        <f>ROUND(I420*H420,2)</f>
        <v>0</v>
      </c>
      <c r="K420" s="177" t="s">
        <v>536</v>
      </c>
      <c r="L420" s="41"/>
      <c r="M420" s="182" t="s">
        <v>19</v>
      </c>
      <c r="N420" s="183" t="s">
        <v>42</v>
      </c>
      <c r="O420" s="66"/>
      <c r="P420" s="184">
        <f>O420*H420</f>
        <v>0</v>
      </c>
      <c r="Q420" s="184">
        <v>4.7499999999999999E-3</v>
      </c>
      <c r="R420" s="184">
        <f>Q420*H420</f>
        <v>9.4999999999999998E-3</v>
      </c>
      <c r="S420" s="184">
        <v>0</v>
      </c>
      <c r="T420" s="185">
        <f>S420*H420</f>
        <v>0</v>
      </c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186" t="s">
        <v>128</v>
      </c>
      <c r="AT420" s="186" t="s">
        <v>123</v>
      </c>
      <c r="AU420" s="186" t="s">
        <v>81</v>
      </c>
      <c r="AY420" s="19" t="s">
        <v>120</v>
      </c>
      <c r="BE420" s="187">
        <f>IF(N420="základní",J420,0)</f>
        <v>0</v>
      </c>
      <c r="BF420" s="187">
        <f>IF(N420="snížená",J420,0)</f>
        <v>0</v>
      </c>
      <c r="BG420" s="187">
        <f>IF(N420="zákl. přenesená",J420,0)</f>
        <v>0</v>
      </c>
      <c r="BH420" s="187">
        <f>IF(N420="sníž. přenesená",J420,0)</f>
        <v>0</v>
      </c>
      <c r="BI420" s="187">
        <f>IF(N420="nulová",J420,0)</f>
        <v>0</v>
      </c>
      <c r="BJ420" s="19" t="s">
        <v>79</v>
      </c>
      <c r="BK420" s="187">
        <f>ROUND(I420*H420,2)</f>
        <v>0</v>
      </c>
      <c r="BL420" s="19" t="s">
        <v>128</v>
      </c>
      <c r="BM420" s="186" t="s">
        <v>1822</v>
      </c>
    </row>
    <row r="421" spans="1:65" s="2" customFormat="1" ht="10">
      <c r="A421" s="36"/>
      <c r="B421" s="37"/>
      <c r="C421" s="38"/>
      <c r="D421" s="245" t="s">
        <v>538</v>
      </c>
      <c r="E421" s="38"/>
      <c r="F421" s="246" t="s">
        <v>1823</v>
      </c>
      <c r="G421" s="38"/>
      <c r="H421" s="38"/>
      <c r="I421" s="247"/>
      <c r="J421" s="38"/>
      <c r="K421" s="38"/>
      <c r="L421" s="41"/>
      <c r="M421" s="248"/>
      <c r="N421" s="249"/>
      <c r="O421" s="66"/>
      <c r="P421" s="66"/>
      <c r="Q421" s="66"/>
      <c r="R421" s="66"/>
      <c r="S421" s="66"/>
      <c r="T421" s="67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T421" s="19" t="s">
        <v>538</v>
      </c>
      <c r="AU421" s="19" t="s">
        <v>81</v>
      </c>
    </row>
    <row r="422" spans="1:65" s="2" customFormat="1" ht="16.5" customHeight="1">
      <c r="A422" s="36"/>
      <c r="B422" s="37"/>
      <c r="C422" s="175" t="s">
        <v>516</v>
      </c>
      <c r="D422" s="175" t="s">
        <v>123</v>
      </c>
      <c r="E422" s="176" t="s">
        <v>1824</v>
      </c>
      <c r="F422" s="177" t="s">
        <v>1825</v>
      </c>
      <c r="G422" s="178" t="s">
        <v>204</v>
      </c>
      <c r="H422" s="179">
        <v>2</v>
      </c>
      <c r="I422" s="180"/>
      <c r="J422" s="181">
        <f>ROUND(I422*H422,2)</f>
        <v>0</v>
      </c>
      <c r="K422" s="177" t="s">
        <v>1593</v>
      </c>
      <c r="L422" s="41"/>
      <c r="M422" s="182" t="s">
        <v>19</v>
      </c>
      <c r="N422" s="183" t="s">
        <v>42</v>
      </c>
      <c r="O422" s="66"/>
      <c r="P422" s="184">
        <f>O422*H422</f>
        <v>0</v>
      </c>
      <c r="Q422" s="184">
        <v>5.8E-4</v>
      </c>
      <c r="R422" s="184">
        <f>Q422*H422</f>
        <v>1.16E-3</v>
      </c>
      <c r="S422" s="184">
        <v>0.16600000000000001</v>
      </c>
      <c r="T422" s="185">
        <f>S422*H422</f>
        <v>0.33200000000000002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186" t="s">
        <v>128</v>
      </c>
      <c r="AT422" s="186" t="s">
        <v>123</v>
      </c>
      <c r="AU422" s="186" t="s">
        <v>81</v>
      </c>
      <c r="AY422" s="19" t="s">
        <v>120</v>
      </c>
      <c r="BE422" s="187">
        <f>IF(N422="základní",J422,0)</f>
        <v>0</v>
      </c>
      <c r="BF422" s="187">
        <f>IF(N422="snížená",J422,0)</f>
        <v>0</v>
      </c>
      <c r="BG422" s="187">
        <f>IF(N422="zákl. přenesená",J422,0)</f>
        <v>0</v>
      </c>
      <c r="BH422" s="187">
        <f>IF(N422="sníž. přenesená",J422,0)</f>
        <v>0</v>
      </c>
      <c r="BI422" s="187">
        <f>IF(N422="nulová",J422,0)</f>
        <v>0</v>
      </c>
      <c r="BJ422" s="19" t="s">
        <v>79</v>
      </c>
      <c r="BK422" s="187">
        <f>ROUND(I422*H422,2)</f>
        <v>0</v>
      </c>
      <c r="BL422" s="19" t="s">
        <v>128</v>
      </c>
      <c r="BM422" s="186" t="s">
        <v>1826</v>
      </c>
    </row>
    <row r="423" spans="1:65" s="2" customFormat="1" ht="10">
      <c r="A423" s="36"/>
      <c r="B423" s="37"/>
      <c r="C423" s="38"/>
      <c r="D423" s="245" t="s">
        <v>538</v>
      </c>
      <c r="E423" s="38"/>
      <c r="F423" s="246" t="s">
        <v>1827</v>
      </c>
      <c r="G423" s="38"/>
      <c r="H423" s="38"/>
      <c r="I423" s="247"/>
      <c r="J423" s="38"/>
      <c r="K423" s="38"/>
      <c r="L423" s="41"/>
      <c r="M423" s="248"/>
      <c r="N423" s="249"/>
      <c r="O423" s="66"/>
      <c r="P423" s="66"/>
      <c r="Q423" s="66"/>
      <c r="R423" s="66"/>
      <c r="S423" s="66"/>
      <c r="T423" s="67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9" t="s">
        <v>538</v>
      </c>
      <c r="AU423" s="19" t="s">
        <v>81</v>
      </c>
    </row>
    <row r="424" spans="1:65" s="12" customFormat="1" ht="22.75" customHeight="1">
      <c r="B424" s="159"/>
      <c r="C424" s="160"/>
      <c r="D424" s="161" t="s">
        <v>70</v>
      </c>
      <c r="E424" s="173" t="s">
        <v>213</v>
      </c>
      <c r="F424" s="173" t="s">
        <v>447</v>
      </c>
      <c r="G424" s="160"/>
      <c r="H424" s="160"/>
      <c r="I424" s="163"/>
      <c r="J424" s="174">
        <f>BK424</f>
        <v>0</v>
      </c>
      <c r="K424" s="160"/>
      <c r="L424" s="165"/>
      <c r="M424" s="166"/>
      <c r="N424" s="167"/>
      <c r="O424" s="167"/>
      <c r="P424" s="168">
        <f>SUM(P425:P936)</f>
        <v>0</v>
      </c>
      <c r="Q424" s="167"/>
      <c r="R424" s="168">
        <f>SUM(R425:R936)</f>
        <v>105.33691026999999</v>
      </c>
      <c r="S424" s="167"/>
      <c r="T424" s="169">
        <f>SUM(T425:T936)</f>
        <v>69.586063999999993</v>
      </c>
      <c r="AR424" s="170" t="s">
        <v>79</v>
      </c>
      <c r="AT424" s="171" t="s">
        <v>70</v>
      </c>
      <c r="AU424" s="171" t="s">
        <v>79</v>
      </c>
      <c r="AY424" s="170" t="s">
        <v>120</v>
      </c>
      <c r="BK424" s="172">
        <f>SUM(BK425:BK936)</f>
        <v>0</v>
      </c>
    </row>
    <row r="425" spans="1:65" s="2" customFormat="1" ht="16.5" customHeight="1">
      <c r="A425" s="36"/>
      <c r="B425" s="37"/>
      <c r="C425" s="175" t="s">
        <v>914</v>
      </c>
      <c r="D425" s="175" t="s">
        <v>123</v>
      </c>
      <c r="E425" s="176" t="s">
        <v>836</v>
      </c>
      <c r="F425" s="177" t="s">
        <v>837</v>
      </c>
      <c r="G425" s="178" t="s">
        <v>301</v>
      </c>
      <c r="H425" s="179">
        <v>34.369999999999997</v>
      </c>
      <c r="I425" s="180"/>
      <c r="J425" s="181">
        <f>ROUND(I425*H425,2)</f>
        <v>0</v>
      </c>
      <c r="K425" s="177" t="s">
        <v>536</v>
      </c>
      <c r="L425" s="41"/>
      <c r="M425" s="182" t="s">
        <v>19</v>
      </c>
      <c r="N425" s="183" t="s">
        <v>42</v>
      </c>
      <c r="O425" s="66"/>
      <c r="P425" s="184">
        <f>O425*H425</f>
        <v>0</v>
      </c>
      <c r="Q425" s="184">
        <v>1.17E-3</v>
      </c>
      <c r="R425" s="184">
        <f>Q425*H425</f>
        <v>4.0212899999999996E-2</v>
      </c>
      <c r="S425" s="184">
        <v>0</v>
      </c>
      <c r="T425" s="185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186" t="s">
        <v>128</v>
      </c>
      <c r="AT425" s="186" t="s">
        <v>123</v>
      </c>
      <c r="AU425" s="186" t="s">
        <v>81</v>
      </c>
      <c r="AY425" s="19" t="s">
        <v>120</v>
      </c>
      <c r="BE425" s="187">
        <f>IF(N425="základní",J425,0)</f>
        <v>0</v>
      </c>
      <c r="BF425" s="187">
        <f>IF(N425="snížená",J425,0)</f>
        <v>0</v>
      </c>
      <c r="BG425" s="187">
        <f>IF(N425="zákl. přenesená",J425,0)</f>
        <v>0</v>
      </c>
      <c r="BH425" s="187">
        <f>IF(N425="sníž. přenesená",J425,0)</f>
        <v>0</v>
      </c>
      <c r="BI425" s="187">
        <f>IF(N425="nulová",J425,0)</f>
        <v>0</v>
      </c>
      <c r="BJ425" s="19" t="s">
        <v>79</v>
      </c>
      <c r="BK425" s="187">
        <f>ROUND(I425*H425,2)</f>
        <v>0</v>
      </c>
      <c r="BL425" s="19" t="s">
        <v>128</v>
      </c>
      <c r="BM425" s="186" t="s">
        <v>1828</v>
      </c>
    </row>
    <row r="426" spans="1:65" s="2" customFormat="1" ht="10">
      <c r="A426" s="36"/>
      <c r="B426" s="37"/>
      <c r="C426" s="38"/>
      <c r="D426" s="245" t="s">
        <v>538</v>
      </c>
      <c r="E426" s="38"/>
      <c r="F426" s="246" t="s">
        <v>839</v>
      </c>
      <c r="G426" s="38"/>
      <c r="H426" s="38"/>
      <c r="I426" s="247"/>
      <c r="J426" s="38"/>
      <c r="K426" s="38"/>
      <c r="L426" s="41"/>
      <c r="M426" s="248"/>
      <c r="N426" s="249"/>
      <c r="O426" s="66"/>
      <c r="P426" s="66"/>
      <c r="Q426" s="66"/>
      <c r="R426" s="66"/>
      <c r="S426" s="66"/>
      <c r="T426" s="67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T426" s="19" t="s">
        <v>538</v>
      </c>
      <c r="AU426" s="19" t="s">
        <v>81</v>
      </c>
    </row>
    <row r="427" spans="1:65" s="15" customFormat="1" ht="10">
      <c r="B427" s="211"/>
      <c r="C427" s="212"/>
      <c r="D427" s="190" t="s">
        <v>130</v>
      </c>
      <c r="E427" s="213" t="s">
        <v>19</v>
      </c>
      <c r="F427" s="214" t="s">
        <v>1829</v>
      </c>
      <c r="G427" s="212"/>
      <c r="H427" s="213" t="s">
        <v>19</v>
      </c>
      <c r="I427" s="215"/>
      <c r="J427" s="212"/>
      <c r="K427" s="212"/>
      <c r="L427" s="216"/>
      <c r="M427" s="217"/>
      <c r="N427" s="218"/>
      <c r="O427" s="218"/>
      <c r="P427" s="218"/>
      <c r="Q427" s="218"/>
      <c r="R427" s="218"/>
      <c r="S427" s="218"/>
      <c r="T427" s="219"/>
      <c r="AT427" s="220" t="s">
        <v>130</v>
      </c>
      <c r="AU427" s="220" t="s">
        <v>81</v>
      </c>
      <c r="AV427" s="15" t="s">
        <v>79</v>
      </c>
      <c r="AW427" s="15" t="s">
        <v>132</v>
      </c>
      <c r="AX427" s="15" t="s">
        <v>71</v>
      </c>
      <c r="AY427" s="220" t="s">
        <v>120</v>
      </c>
    </row>
    <row r="428" spans="1:65" s="13" customFormat="1" ht="10">
      <c r="B428" s="188"/>
      <c r="C428" s="189"/>
      <c r="D428" s="190" t="s">
        <v>130</v>
      </c>
      <c r="E428" s="191" t="s">
        <v>19</v>
      </c>
      <c r="F428" s="192" t="s">
        <v>1830</v>
      </c>
      <c r="G428" s="189"/>
      <c r="H428" s="193">
        <v>9</v>
      </c>
      <c r="I428" s="194"/>
      <c r="J428" s="189"/>
      <c r="K428" s="189"/>
      <c r="L428" s="195"/>
      <c r="M428" s="196"/>
      <c r="N428" s="197"/>
      <c r="O428" s="197"/>
      <c r="P428" s="197"/>
      <c r="Q428" s="197"/>
      <c r="R428" s="197"/>
      <c r="S428" s="197"/>
      <c r="T428" s="198"/>
      <c r="AT428" s="199" t="s">
        <v>130</v>
      </c>
      <c r="AU428" s="199" t="s">
        <v>81</v>
      </c>
      <c r="AV428" s="13" t="s">
        <v>81</v>
      </c>
      <c r="AW428" s="13" t="s">
        <v>132</v>
      </c>
      <c r="AX428" s="13" t="s">
        <v>71</v>
      </c>
      <c r="AY428" s="199" t="s">
        <v>120</v>
      </c>
    </row>
    <row r="429" spans="1:65" s="13" customFormat="1" ht="10">
      <c r="B429" s="188"/>
      <c r="C429" s="189"/>
      <c r="D429" s="190" t="s">
        <v>130</v>
      </c>
      <c r="E429" s="191" t="s">
        <v>19</v>
      </c>
      <c r="F429" s="192" t="s">
        <v>1831</v>
      </c>
      <c r="G429" s="189"/>
      <c r="H429" s="193">
        <v>6</v>
      </c>
      <c r="I429" s="194"/>
      <c r="J429" s="189"/>
      <c r="K429" s="189"/>
      <c r="L429" s="195"/>
      <c r="M429" s="196"/>
      <c r="N429" s="197"/>
      <c r="O429" s="197"/>
      <c r="P429" s="197"/>
      <c r="Q429" s="197"/>
      <c r="R429" s="197"/>
      <c r="S429" s="197"/>
      <c r="T429" s="198"/>
      <c r="AT429" s="199" t="s">
        <v>130</v>
      </c>
      <c r="AU429" s="199" t="s">
        <v>81</v>
      </c>
      <c r="AV429" s="13" t="s">
        <v>81</v>
      </c>
      <c r="AW429" s="13" t="s">
        <v>132</v>
      </c>
      <c r="AX429" s="13" t="s">
        <v>71</v>
      </c>
      <c r="AY429" s="199" t="s">
        <v>120</v>
      </c>
    </row>
    <row r="430" spans="1:65" s="13" customFormat="1" ht="10">
      <c r="B430" s="188"/>
      <c r="C430" s="189"/>
      <c r="D430" s="190" t="s">
        <v>130</v>
      </c>
      <c r="E430" s="191" t="s">
        <v>19</v>
      </c>
      <c r="F430" s="192" t="s">
        <v>1832</v>
      </c>
      <c r="G430" s="189"/>
      <c r="H430" s="193">
        <v>6.5350000000000001</v>
      </c>
      <c r="I430" s="194"/>
      <c r="J430" s="189"/>
      <c r="K430" s="189"/>
      <c r="L430" s="195"/>
      <c r="M430" s="196"/>
      <c r="N430" s="197"/>
      <c r="O430" s="197"/>
      <c r="P430" s="197"/>
      <c r="Q430" s="197"/>
      <c r="R430" s="197"/>
      <c r="S430" s="197"/>
      <c r="T430" s="198"/>
      <c r="AT430" s="199" t="s">
        <v>130</v>
      </c>
      <c r="AU430" s="199" t="s">
        <v>81</v>
      </c>
      <c r="AV430" s="13" t="s">
        <v>81</v>
      </c>
      <c r="AW430" s="13" t="s">
        <v>132</v>
      </c>
      <c r="AX430" s="13" t="s">
        <v>71</v>
      </c>
      <c r="AY430" s="199" t="s">
        <v>120</v>
      </c>
    </row>
    <row r="431" spans="1:65" s="13" customFormat="1" ht="10">
      <c r="B431" s="188"/>
      <c r="C431" s="189"/>
      <c r="D431" s="190" t="s">
        <v>130</v>
      </c>
      <c r="E431" s="191" t="s">
        <v>19</v>
      </c>
      <c r="F431" s="192" t="s">
        <v>1833</v>
      </c>
      <c r="G431" s="189"/>
      <c r="H431" s="193">
        <v>6.58</v>
      </c>
      <c r="I431" s="194"/>
      <c r="J431" s="189"/>
      <c r="K431" s="189"/>
      <c r="L431" s="195"/>
      <c r="M431" s="196"/>
      <c r="N431" s="197"/>
      <c r="O431" s="197"/>
      <c r="P431" s="197"/>
      <c r="Q431" s="197"/>
      <c r="R431" s="197"/>
      <c r="S431" s="197"/>
      <c r="T431" s="198"/>
      <c r="AT431" s="199" t="s">
        <v>130</v>
      </c>
      <c r="AU431" s="199" t="s">
        <v>81</v>
      </c>
      <c r="AV431" s="13" t="s">
        <v>81</v>
      </c>
      <c r="AW431" s="13" t="s">
        <v>132</v>
      </c>
      <c r="AX431" s="13" t="s">
        <v>71</v>
      </c>
      <c r="AY431" s="199" t="s">
        <v>120</v>
      </c>
    </row>
    <row r="432" spans="1:65" s="13" customFormat="1" ht="10">
      <c r="B432" s="188"/>
      <c r="C432" s="189"/>
      <c r="D432" s="190" t="s">
        <v>130</v>
      </c>
      <c r="E432" s="191" t="s">
        <v>19</v>
      </c>
      <c r="F432" s="192" t="s">
        <v>1834</v>
      </c>
      <c r="G432" s="189"/>
      <c r="H432" s="193">
        <v>3.03</v>
      </c>
      <c r="I432" s="194"/>
      <c r="J432" s="189"/>
      <c r="K432" s="189"/>
      <c r="L432" s="195"/>
      <c r="M432" s="196"/>
      <c r="N432" s="197"/>
      <c r="O432" s="197"/>
      <c r="P432" s="197"/>
      <c r="Q432" s="197"/>
      <c r="R432" s="197"/>
      <c r="S432" s="197"/>
      <c r="T432" s="198"/>
      <c r="AT432" s="199" t="s">
        <v>130</v>
      </c>
      <c r="AU432" s="199" t="s">
        <v>81</v>
      </c>
      <c r="AV432" s="13" t="s">
        <v>81</v>
      </c>
      <c r="AW432" s="13" t="s">
        <v>132</v>
      </c>
      <c r="AX432" s="13" t="s">
        <v>71</v>
      </c>
      <c r="AY432" s="199" t="s">
        <v>120</v>
      </c>
    </row>
    <row r="433" spans="1:65" s="13" customFormat="1" ht="10">
      <c r="B433" s="188"/>
      <c r="C433" s="189"/>
      <c r="D433" s="190" t="s">
        <v>130</v>
      </c>
      <c r="E433" s="191" t="s">
        <v>19</v>
      </c>
      <c r="F433" s="192" t="s">
        <v>1835</v>
      </c>
      <c r="G433" s="189"/>
      <c r="H433" s="193">
        <v>3.2250000000000001</v>
      </c>
      <c r="I433" s="194"/>
      <c r="J433" s="189"/>
      <c r="K433" s="189"/>
      <c r="L433" s="195"/>
      <c r="M433" s="196"/>
      <c r="N433" s="197"/>
      <c r="O433" s="197"/>
      <c r="P433" s="197"/>
      <c r="Q433" s="197"/>
      <c r="R433" s="197"/>
      <c r="S433" s="197"/>
      <c r="T433" s="198"/>
      <c r="AT433" s="199" t="s">
        <v>130</v>
      </c>
      <c r="AU433" s="199" t="s">
        <v>81</v>
      </c>
      <c r="AV433" s="13" t="s">
        <v>81</v>
      </c>
      <c r="AW433" s="13" t="s">
        <v>132</v>
      </c>
      <c r="AX433" s="13" t="s">
        <v>71</v>
      </c>
      <c r="AY433" s="199" t="s">
        <v>120</v>
      </c>
    </row>
    <row r="434" spans="1:65" s="14" customFormat="1" ht="10">
      <c r="B434" s="200"/>
      <c r="C434" s="201"/>
      <c r="D434" s="190" t="s">
        <v>130</v>
      </c>
      <c r="E434" s="202" t="s">
        <v>19</v>
      </c>
      <c r="F434" s="203" t="s">
        <v>133</v>
      </c>
      <c r="G434" s="201"/>
      <c r="H434" s="204">
        <v>34.369999999999997</v>
      </c>
      <c r="I434" s="205"/>
      <c r="J434" s="201"/>
      <c r="K434" s="201"/>
      <c r="L434" s="206"/>
      <c r="M434" s="207"/>
      <c r="N434" s="208"/>
      <c r="O434" s="208"/>
      <c r="P434" s="208"/>
      <c r="Q434" s="208"/>
      <c r="R434" s="208"/>
      <c r="S434" s="208"/>
      <c r="T434" s="209"/>
      <c r="AT434" s="210" t="s">
        <v>130</v>
      </c>
      <c r="AU434" s="210" t="s">
        <v>81</v>
      </c>
      <c r="AV434" s="14" t="s">
        <v>128</v>
      </c>
      <c r="AW434" s="14" t="s">
        <v>132</v>
      </c>
      <c r="AX434" s="14" t="s">
        <v>79</v>
      </c>
      <c r="AY434" s="210" t="s">
        <v>120</v>
      </c>
    </row>
    <row r="435" spans="1:65" s="2" customFormat="1" ht="16.5" customHeight="1">
      <c r="A435" s="36"/>
      <c r="B435" s="37"/>
      <c r="C435" s="175" t="s">
        <v>919</v>
      </c>
      <c r="D435" s="175" t="s">
        <v>123</v>
      </c>
      <c r="E435" s="176" t="s">
        <v>843</v>
      </c>
      <c r="F435" s="177" t="s">
        <v>844</v>
      </c>
      <c r="G435" s="178" t="s">
        <v>301</v>
      </c>
      <c r="H435" s="179">
        <v>173.18600000000001</v>
      </c>
      <c r="I435" s="180"/>
      <c r="J435" s="181">
        <f>ROUND(I435*H435,2)</f>
        <v>0</v>
      </c>
      <c r="K435" s="177" t="s">
        <v>536</v>
      </c>
      <c r="L435" s="41"/>
      <c r="M435" s="182" t="s">
        <v>19</v>
      </c>
      <c r="N435" s="183" t="s">
        <v>42</v>
      </c>
      <c r="O435" s="66"/>
      <c r="P435" s="184">
        <f>O435*H435</f>
        <v>0</v>
      </c>
      <c r="Q435" s="184">
        <v>5.8E-4</v>
      </c>
      <c r="R435" s="184">
        <f>Q435*H435</f>
        <v>0.10044788</v>
      </c>
      <c r="S435" s="184">
        <v>0</v>
      </c>
      <c r="T435" s="185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86" t="s">
        <v>128</v>
      </c>
      <c r="AT435" s="186" t="s">
        <v>123</v>
      </c>
      <c r="AU435" s="186" t="s">
        <v>81</v>
      </c>
      <c r="AY435" s="19" t="s">
        <v>120</v>
      </c>
      <c r="BE435" s="187">
        <f>IF(N435="základní",J435,0)</f>
        <v>0</v>
      </c>
      <c r="BF435" s="187">
        <f>IF(N435="snížená",J435,0)</f>
        <v>0</v>
      </c>
      <c r="BG435" s="187">
        <f>IF(N435="zákl. přenesená",J435,0)</f>
        <v>0</v>
      </c>
      <c r="BH435" s="187">
        <f>IF(N435="sníž. přenesená",J435,0)</f>
        <v>0</v>
      </c>
      <c r="BI435" s="187">
        <f>IF(N435="nulová",J435,0)</f>
        <v>0</v>
      </c>
      <c r="BJ435" s="19" t="s">
        <v>79</v>
      </c>
      <c r="BK435" s="187">
        <f>ROUND(I435*H435,2)</f>
        <v>0</v>
      </c>
      <c r="BL435" s="19" t="s">
        <v>128</v>
      </c>
      <c r="BM435" s="186" t="s">
        <v>1836</v>
      </c>
    </row>
    <row r="436" spans="1:65" s="2" customFormat="1" ht="10">
      <c r="A436" s="36"/>
      <c r="B436" s="37"/>
      <c r="C436" s="38"/>
      <c r="D436" s="245" t="s">
        <v>538</v>
      </c>
      <c r="E436" s="38"/>
      <c r="F436" s="246" t="s">
        <v>846</v>
      </c>
      <c r="G436" s="38"/>
      <c r="H436" s="38"/>
      <c r="I436" s="247"/>
      <c r="J436" s="38"/>
      <c r="K436" s="38"/>
      <c r="L436" s="41"/>
      <c r="M436" s="248"/>
      <c r="N436" s="249"/>
      <c r="O436" s="66"/>
      <c r="P436" s="66"/>
      <c r="Q436" s="66"/>
      <c r="R436" s="66"/>
      <c r="S436" s="66"/>
      <c r="T436" s="67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538</v>
      </c>
      <c r="AU436" s="19" t="s">
        <v>81</v>
      </c>
    </row>
    <row r="437" spans="1:65" s="15" customFormat="1" ht="10">
      <c r="B437" s="211"/>
      <c r="C437" s="212"/>
      <c r="D437" s="190" t="s">
        <v>130</v>
      </c>
      <c r="E437" s="213" t="s">
        <v>19</v>
      </c>
      <c r="F437" s="214" t="s">
        <v>1829</v>
      </c>
      <c r="G437" s="212"/>
      <c r="H437" s="213" t="s">
        <v>19</v>
      </c>
      <c r="I437" s="215"/>
      <c r="J437" s="212"/>
      <c r="K437" s="212"/>
      <c r="L437" s="216"/>
      <c r="M437" s="217"/>
      <c r="N437" s="218"/>
      <c r="O437" s="218"/>
      <c r="P437" s="218"/>
      <c r="Q437" s="218"/>
      <c r="R437" s="218"/>
      <c r="S437" s="218"/>
      <c r="T437" s="219"/>
      <c r="AT437" s="220" t="s">
        <v>130</v>
      </c>
      <c r="AU437" s="220" t="s">
        <v>81</v>
      </c>
      <c r="AV437" s="15" t="s">
        <v>79</v>
      </c>
      <c r="AW437" s="15" t="s">
        <v>132</v>
      </c>
      <c r="AX437" s="15" t="s">
        <v>71</v>
      </c>
      <c r="AY437" s="220" t="s">
        <v>120</v>
      </c>
    </row>
    <row r="438" spans="1:65" s="13" customFormat="1" ht="10">
      <c r="B438" s="188"/>
      <c r="C438" s="189"/>
      <c r="D438" s="190" t="s">
        <v>130</v>
      </c>
      <c r="E438" s="191" t="s">
        <v>19</v>
      </c>
      <c r="F438" s="192" t="s">
        <v>1830</v>
      </c>
      <c r="G438" s="189"/>
      <c r="H438" s="193">
        <v>9</v>
      </c>
      <c r="I438" s="194"/>
      <c r="J438" s="189"/>
      <c r="K438" s="189"/>
      <c r="L438" s="195"/>
      <c r="M438" s="196"/>
      <c r="N438" s="197"/>
      <c r="O438" s="197"/>
      <c r="P438" s="197"/>
      <c r="Q438" s="197"/>
      <c r="R438" s="197"/>
      <c r="S438" s="197"/>
      <c r="T438" s="198"/>
      <c r="AT438" s="199" t="s">
        <v>130</v>
      </c>
      <c r="AU438" s="199" t="s">
        <v>81</v>
      </c>
      <c r="AV438" s="13" t="s">
        <v>81</v>
      </c>
      <c r="AW438" s="13" t="s">
        <v>132</v>
      </c>
      <c r="AX438" s="13" t="s">
        <v>71</v>
      </c>
      <c r="AY438" s="199" t="s">
        <v>120</v>
      </c>
    </row>
    <row r="439" spans="1:65" s="13" customFormat="1" ht="10">
      <c r="B439" s="188"/>
      <c r="C439" s="189"/>
      <c r="D439" s="190" t="s">
        <v>130</v>
      </c>
      <c r="E439" s="191" t="s">
        <v>19</v>
      </c>
      <c r="F439" s="192" t="s">
        <v>1831</v>
      </c>
      <c r="G439" s="189"/>
      <c r="H439" s="193">
        <v>6</v>
      </c>
      <c r="I439" s="194"/>
      <c r="J439" s="189"/>
      <c r="K439" s="189"/>
      <c r="L439" s="195"/>
      <c r="M439" s="196"/>
      <c r="N439" s="197"/>
      <c r="O439" s="197"/>
      <c r="P439" s="197"/>
      <c r="Q439" s="197"/>
      <c r="R439" s="197"/>
      <c r="S439" s="197"/>
      <c r="T439" s="198"/>
      <c r="AT439" s="199" t="s">
        <v>130</v>
      </c>
      <c r="AU439" s="199" t="s">
        <v>81</v>
      </c>
      <c r="AV439" s="13" t="s">
        <v>81</v>
      </c>
      <c r="AW439" s="13" t="s">
        <v>132</v>
      </c>
      <c r="AX439" s="13" t="s">
        <v>71</v>
      </c>
      <c r="AY439" s="199" t="s">
        <v>120</v>
      </c>
    </row>
    <row r="440" spans="1:65" s="13" customFormat="1" ht="10">
      <c r="B440" s="188"/>
      <c r="C440" s="189"/>
      <c r="D440" s="190" t="s">
        <v>130</v>
      </c>
      <c r="E440" s="191" t="s">
        <v>19</v>
      </c>
      <c r="F440" s="192" t="s">
        <v>1832</v>
      </c>
      <c r="G440" s="189"/>
      <c r="H440" s="193">
        <v>6.5350000000000001</v>
      </c>
      <c r="I440" s="194"/>
      <c r="J440" s="189"/>
      <c r="K440" s="189"/>
      <c r="L440" s="195"/>
      <c r="M440" s="196"/>
      <c r="N440" s="197"/>
      <c r="O440" s="197"/>
      <c r="P440" s="197"/>
      <c r="Q440" s="197"/>
      <c r="R440" s="197"/>
      <c r="S440" s="197"/>
      <c r="T440" s="198"/>
      <c r="AT440" s="199" t="s">
        <v>130</v>
      </c>
      <c r="AU440" s="199" t="s">
        <v>81</v>
      </c>
      <c r="AV440" s="13" t="s">
        <v>81</v>
      </c>
      <c r="AW440" s="13" t="s">
        <v>132</v>
      </c>
      <c r="AX440" s="13" t="s">
        <v>71</v>
      </c>
      <c r="AY440" s="199" t="s">
        <v>120</v>
      </c>
    </row>
    <row r="441" spans="1:65" s="13" customFormat="1" ht="10">
      <c r="B441" s="188"/>
      <c r="C441" s="189"/>
      <c r="D441" s="190" t="s">
        <v>130</v>
      </c>
      <c r="E441" s="191" t="s">
        <v>19</v>
      </c>
      <c r="F441" s="192" t="s">
        <v>1833</v>
      </c>
      <c r="G441" s="189"/>
      <c r="H441" s="193">
        <v>6.58</v>
      </c>
      <c r="I441" s="194"/>
      <c r="J441" s="189"/>
      <c r="K441" s="189"/>
      <c r="L441" s="195"/>
      <c r="M441" s="196"/>
      <c r="N441" s="197"/>
      <c r="O441" s="197"/>
      <c r="P441" s="197"/>
      <c r="Q441" s="197"/>
      <c r="R441" s="197"/>
      <c r="S441" s="197"/>
      <c r="T441" s="198"/>
      <c r="AT441" s="199" t="s">
        <v>130</v>
      </c>
      <c r="AU441" s="199" t="s">
        <v>81</v>
      </c>
      <c r="AV441" s="13" t="s">
        <v>81</v>
      </c>
      <c r="AW441" s="13" t="s">
        <v>132</v>
      </c>
      <c r="AX441" s="13" t="s">
        <v>71</v>
      </c>
      <c r="AY441" s="199" t="s">
        <v>120</v>
      </c>
    </row>
    <row r="442" spans="1:65" s="13" customFormat="1" ht="10">
      <c r="B442" s="188"/>
      <c r="C442" s="189"/>
      <c r="D442" s="190" t="s">
        <v>130</v>
      </c>
      <c r="E442" s="191" t="s">
        <v>19</v>
      </c>
      <c r="F442" s="192" t="s">
        <v>1834</v>
      </c>
      <c r="G442" s="189"/>
      <c r="H442" s="193">
        <v>3.03</v>
      </c>
      <c r="I442" s="194"/>
      <c r="J442" s="189"/>
      <c r="K442" s="189"/>
      <c r="L442" s="195"/>
      <c r="M442" s="196"/>
      <c r="N442" s="197"/>
      <c r="O442" s="197"/>
      <c r="P442" s="197"/>
      <c r="Q442" s="197"/>
      <c r="R442" s="197"/>
      <c r="S442" s="197"/>
      <c r="T442" s="198"/>
      <c r="AT442" s="199" t="s">
        <v>130</v>
      </c>
      <c r="AU442" s="199" t="s">
        <v>81</v>
      </c>
      <c r="AV442" s="13" t="s">
        <v>81</v>
      </c>
      <c r="AW442" s="13" t="s">
        <v>132</v>
      </c>
      <c r="AX442" s="13" t="s">
        <v>71</v>
      </c>
      <c r="AY442" s="199" t="s">
        <v>120</v>
      </c>
    </row>
    <row r="443" spans="1:65" s="13" customFormat="1" ht="10">
      <c r="B443" s="188"/>
      <c r="C443" s="189"/>
      <c r="D443" s="190" t="s">
        <v>130</v>
      </c>
      <c r="E443" s="191" t="s">
        <v>19</v>
      </c>
      <c r="F443" s="192" t="s">
        <v>1835</v>
      </c>
      <c r="G443" s="189"/>
      <c r="H443" s="193">
        <v>3.2250000000000001</v>
      </c>
      <c r="I443" s="194"/>
      <c r="J443" s="189"/>
      <c r="K443" s="189"/>
      <c r="L443" s="195"/>
      <c r="M443" s="196"/>
      <c r="N443" s="197"/>
      <c r="O443" s="197"/>
      <c r="P443" s="197"/>
      <c r="Q443" s="197"/>
      <c r="R443" s="197"/>
      <c r="S443" s="197"/>
      <c r="T443" s="198"/>
      <c r="AT443" s="199" t="s">
        <v>130</v>
      </c>
      <c r="AU443" s="199" t="s">
        <v>81</v>
      </c>
      <c r="AV443" s="13" t="s">
        <v>81</v>
      </c>
      <c r="AW443" s="13" t="s">
        <v>132</v>
      </c>
      <c r="AX443" s="13" t="s">
        <v>71</v>
      </c>
      <c r="AY443" s="199" t="s">
        <v>120</v>
      </c>
    </row>
    <row r="444" spans="1:65" s="16" customFormat="1" ht="10">
      <c r="B444" s="221"/>
      <c r="C444" s="222"/>
      <c r="D444" s="190" t="s">
        <v>130</v>
      </c>
      <c r="E444" s="223" t="s">
        <v>19</v>
      </c>
      <c r="F444" s="224" t="s">
        <v>165</v>
      </c>
      <c r="G444" s="222"/>
      <c r="H444" s="225">
        <v>34.369999999999997</v>
      </c>
      <c r="I444" s="226"/>
      <c r="J444" s="222"/>
      <c r="K444" s="222"/>
      <c r="L444" s="227"/>
      <c r="M444" s="228"/>
      <c r="N444" s="229"/>
      <c r="O444" s="229"/>
      <c r="P444" s="229"/>
      <c r="Q444" s="229"/>
      <c r="R444" s="229"/>
      <c r="S444" s="229"/>
      <c r="T444" s="230"/>
      <c r="AT444" s="231" t="s">
        <v>130</v>
      </c>
      <c r="AU444" s="231" t="s">
        <v>81</v>
      </c>
      <c r="AV444" s="16" t="s">
        <v>151</v>
      </c>
      <c r="AW444" s="16" t="s">
        <v>132</v>
      </c>
      <c r="AX444" s="16" t="s">
        <v>71</v>
      </c>
      <c r="AY444" s="231" t="s">
        <v>120</v>
      </c>
    </row>
    <row r="445" spans="1:65" s="15" customFormat="1" ht="10">
      <c r="B445" s="211"/>
      <c r="C445" s="212"/>
      <c r="D445" s="190" t="s">
        <v>130</v>
      </c>
      <c r="E445" s="213" t="s">
        <v>19</v>
      </c>
      <c r="F445" s="214" t="s">
        <v>1837</v>
      </c>
      <c r="G445" s="212"/>
      <c r="H445" s="213" t="s">
        <v>19</v>
      </c>
      <c r="I445" s="215"/>
      <c r="J445" s="212"/>
      <c r="K445" s="212"/>
      <c r="L445" s="216"/>
      <c r="M445" s="217"/>
      <c r="N445" s="218"/>
      <c r="O445" s="218"/>
      <c r="P445" s="218"/>
      <c r="Q445" s="218"/>
      <c r="R445" s="218"/>
      <c r="S445" s="218"/>
      <c r="T445" s="219"/>
      <c r="AT445" s="220" t="s">
        <v>130</v>
      </c>
      <c r="AU445" s="220" t="s">
        <v>81</v>
      </c>
      <c r="AV445" s="15" t="s">
        <v>79</v>
      </c>
      <c r="AW445" s="15" t="s">
        <v>132</v>
      </c>
      <c r="AX445" s="15" t="s">
        <v>71</v>
      </c>
      <c r="AY445" s="220" t="s">
        <v>120</v>
      </c>
    </row>
    <row r="446" spans="1:65" s="13" customFormat="1" ht="10">
      <c r="B446" s="188"/>
      <c r="C446" s="189"/>
      <c r="D446" s="190" t="s">
        <v>130</v>
      </c>
      <c r="E446" s="191" t="s">
        <v>19</v>
      </c>
      <c r="F446" s="192" t="s">
        <v>1838</v>
      </c>
      <c r="G446" s="189"/>
      <c r="H446" s="193">
        <v>19.8</v>
      </c>
      <c r="I446" s="194"/>
      <c r="J446" s="189"/>
      <c r="K446" s="189"/>
      <c r="L446" s="195"/>
      <c r="M446" s="196"/>
      <c r="N446" s="197"/>
      <c r="O446" s="197"/>
      <c r="P446" s="197"/>
      <c r="Q446" s="197"/>
      <c r="R446" s="197"/>
      <c r="S446" s="197"/>
      <c r="T446" s="198"/>
      <c r="AT446" s="199" t="s">
        <v>130</v>
      </c>
      <c r="AU446" s="199" t="s">
        <v>81</v>
      </c>
      <c r="AV446" s="13" t="s">
        <v>81</v>
      </c>
      <c r="AW446" s="13" t="s">
        <v>132</v>
      </c>
      <c r="AX446" s="13" t="s">
        <v>71</v>
      </c>
      <c r="AY446" s="199" t="s">
        <v>120</v>
      </c>
    </row>
    <row r="447" spans="1:65" s="13" customFormat="1" ht="10">
      <c r="B447" s="188"/>
      <c r="C447" s="189"/>
      <c r="D447" s="190" t="s">
        <v>130</v>
      </c>
      <c r="E447" s="191" t="s">
        <v>19</v>
      </c>
      <c r="F447" s="192" t="s">
        <v>1839</v>
      </c>
      <c r="G447" s="189"/>
      <c r="H447" s="193">
        <v>25.7</v>
      </c>
      <c r="I447" s="194"/>
      <c r="J447" s="189"/>
      <c r="K447" s="189"/>
      <c r="L447" s="195"/>
      <c r="M447" s="196"/>
      <c r="N447" s="197"/>
      <c r="O447" s="197"/>
      <c r="P447" s="197"/>
      <c r="Q447" s="197"/>
      <c r="R447" s="197"/>
      <c r="S447" s="197"/>
      <c r="T447" s="198"/>
      <c r="AT447" s="199" t="s">
        <v>130</v>
      </c>
      <c r="AU447" s="199" t="s">
        <v>81</v>
      </c>
      <c r="AV447" s="13" t="s">
        <v>81</v>
      </c>
      <c r="AW447" s="13" t="s">
        <v>132</v>
      </c>
      <c r="AX447" s="13" t="s">
        <v>71</v>
      </c>
      <c r="AY447" s="199" t="s">
        <v>120</v>
      </c>
    </row>
    <row r="448" spans="1:65" s="13" customFormat="1" ht="10">
      <c r="B448" s="188"/>
      <c r="C448" s="189"/>
      <c r="D448" s="190" t="s">
        <v>130</v>
      </c>
      <c r="E448" s="191" t="s">
        <v>19</v>
      </c>
      <c r="F448" s="192" t="s">
        <v>1840</v>
      </c>
      <c r="G448" s="189"/>
      <c r="H448" s="193">
        <v>27.5</v>
      </c>
      <c r="I448" s="194"/>
      <c r="J448" s="189"/>
      <c r="K448" s="189"/>
      <c r="L448" s="195"/>
      <c r="M448" s="196"/>
      <c r="N448" s="197"/>
      <c r="O448" s="197"/>
      <c r="P448" s="197"/>
      <c r="Q448" s="197"/>
      <c r="R448" s="197"/>
      <c r="S448" s="197"/>
      <c r="T448" s="198"/>
      <c r="AT448" s="199" t="s">
        <v>130</v>
      </c>
      <c r="AU448" s="199" t="s">
        <v>81</v>
      </c>
      <c r="AV448" s="13" t="s">
        <v>81</v>
      </c>
      <c r="AW448" s="13" t="s">
        <v>132</v>
      </c>
      <c r="AX448" s="13" t="s">
        <v>71</v>
      </c>
      <c r="AY448" s="199" t="s">
        <v>120</v>
      </c>
    </row>
    <row r="449" spans="1:65" s="13" customFormat="1" ht="10">
      <c r="B449" s="188"/>
      <c r="C449" s="189"/>
      <c r="D449" s="190" t="s">
        <v>130</v>
      </c>
      <c r="E449" s="191" t="s">
        <v>19</v>
      </c>
      <c r="F449" s="192" t="s">
        <v>1841</v>
      </c>
      <c r="G449" s="189"/>
      <c r="H449" s="193">
        <v>13</v>
      </c>
      <c r="I449" s="194"/>
      <c r="J449" s="189"/>
      <c r="K449" s="189"/>
      <c r="L449" s="195"/>
      <c r="M449" s="196"/>
      <c r="N449" s="197"/>
      <c r="O449" s="197"/>
      <c r="P449" s="197"/>
      <c r="Q449" s="197"/>
      <c r="R449" s="197"/>
      <c r="S449" s="197"/>
      <c r="T449" s="198"/>
      <c r="AT449" s="199" t="s">
        <v>130</v>
      </c>
      <c r="AU449" s="199" t="s">
        <v>81</v>
      </c>
      <c r="AV449" s="13" t="s">
        <v>81</v>
      </c>
      <c r="AW449" s="13" t="s">
        <v>132</v>
      </c>
      <c r="AX449" s="13" t="s">
        <v>71</v>
      </c>
      <c r="AY449" s="199" t="s">
        <v>120</v>
      </c>
    </row>
    <row r="450" spans="1:65" s="16" customFormat="1" ht="10">
      <c r="B450" s="221"/>
      <c r="C450" s="222"/>
      <c r="D450" s="190" t="s">
        <v>130</v>
      </c>
      <c r="E450" s="223" t="s">
        <v>19</v>
      </c>
      <c r="F450" s="224" t="s">
        <v>165</v>
      </c>
      <c r="G450" s="222"/>
      <c r="H450" s="225">
        <v>86</v>
      </c>
      <c r="I450" s="226"/>
      <c r="J450" s="222"/>
      <c r="K450" s="222"/>
      <c r="L450" s="227"/>
      <c r="M450" s="228"/>
      <c r="N450" s="229"/>
      <c r="O450" s="229"/>
      <c r="P450" s="229"/>
      <c r="Q450" s="229"/>
      <c r="R450" s="229"/>
      <c r="S450" s="229"/>
      <c r="T450" s="230"/>
      <c r="AT450" s="231" t="s">
        <v>130</v>
      </c>
      <c r="AU450" s="231" t="s">
        <v>81</v>
      </c>
      <c r="AV450" s="16" t="s">
        <v>151</v>
      </c>
      <c r="AW450" s="16" t="s">
        <v>132</v>
      </c>
      <c r="AX450" s="16" t="s">
        <v>71</v>
      </c>
      <c r="AY450" s="231" t="s">
        <v>120</v>
      </c>
    </row>
    <row r="451" spans="1:65" s="15" customFormat="1" ht="10">
      <c r="B451" s="211"/>
      <c r="C451" s="212"/>
      <c r="D451" s="190" t="s">
        <v>130</v>
      </c>
      <c r="E451" s="213" t="s">
        <v>19</v>
      </c>
      <c r="F451" s="214" t="s">
        <v>1842</v>
      </c>
      <c r="G451" s="212"/>
      <c r="H451" s="213" t="s">
        <v>19</v>
      </c>
      <c r="I451" s="215"/>
      <c r="J451" s="212"/>
      <c r="K451" s="212"/>
      <c r="L451" s="216"/>
      <c r="M451" s="217"/>
      <c r="N451" s="218"/>
      <c r="O451" s="218"/>
      <c r="P451" s="218"/>
      <c r="Q451" s="218"/>
      <c r="R451" s="218"/>
      <c r="S451" s="218"/>
      <c r="T451" s="219"/>
      <c r="AT451" s="220" t="s">
        <v>130</v>
      </c>
      <c r="AU451" s="220" t="s">
        <v>81</v>
      </c>
      <c r="AV451" s="15" t="s">
        <v>79</v>
      </c>
      <c r="AW451" s="15" t="s">
        <v>132</v>
      </c>
      <c r="AX451" s="15" t="s">
        <v>71</v>
      </c>
      <c r="AY451" s="220" t="s">
        <v>120</v>
      </c>
    </row>
    <row r="452" spans="1:65" s="13" customFormat="1" ht="10">
      <c r="B452" s="188"/>
      <c r="C452" s="189"/>
      <c r="D452" s="190" t="s">
        <v>130</v>
      </c>
      <c r="E452" s="191" t="s">
        <v>19</v>
      </c>
      <c r="F452" s="192" t="s">
        <v>1843</v>
      </c>
      <c r="G452" s="189"/>
      <c r="H452" s="193">
        <v>52.816000000000003</v>
      </c>
      <c r="I452" s="194"/>
      <c r="J452" s="189"/>
      <c r="K452" s="189"/>
      <c r="L452" s="195"/>
      <c r="M452" s="196"/>
      <c r="N452" s="197"/>
      <c r="O452" s="197"/>
      <c r="P452" s="197"/>
      <c r="Q452" s="197"/>
      <c r="R452" s="197"/>
      <c r="S452" s="197"/>
      <c r="T452" s="198"/>
      <c r="AT452" s="199" t="s">
        <v>130</v>
      </c>
      <c r="AU452" s="199" t="s">
        <v>81</v>
      </c>
      <c r="AV452" s="13" t="s">
        <v>81</v>
      </c>
      <c r="AW452" s="13" t="s">
        <v>132</v>
      </c>
      <c r="AX452" s="13" t="s">
        <v>71</v>
      </c>
      <c r="AY452" s="199" t="s">
        <v>120</v>
      </c>
    </row>
    <row r="453" spans="1:65" s="14" customFormat="1" ht="10">
      <c r="B453" s="200"/>
      <c r="C453" s="201"/>
      <c r="D453" s="190" t="s">
        <v>130</v>
      </c>
      <c r="E453" s="202" t="s">
        <v>19</v>
      </c>
      <c r="F453" s="203" t="s">
        <v>133</v>
      </c>
      <c r="G453" s="201"/>
      <c r="H453" s="204">
        <v>173.18600000000001</v>
      </c>
      <c r="I453" s="205"/>
      <c r="J453" s="201"/>
      <c r="K453" s="201"/>
      <c r="L453" s="206"/>
      <c r="M453" s="207"/>
      <c r="N453" s="208"/>
      <c r="O453" s="208"/>
      <c r="P453" s="208"/>
      <c r="Q453" s="208"/>
      <c r="R453" s="208"/>
      <c r="S453" s="208"/>
      <c r="T453" s="209"/>
      <c r="AT453" s="210" t="s">
        <v>130</v>
      </c>
      <c r="AU453" s="210" t="s">
        <v>81</v>
      </c>
      <c r="AV453" s="14" t="s">
        <v>128</v>
      </c>
      <c r="AW453" s="14" t="s">
        <v>132</v>
      </c>
      <c r="AX453" s="14" t="s">
        <v>79</v>
      </c>
      <c r="AY453" s="210" t="s">
        <v>120</v>
      </c>
    </row>
    <row r="454" spans="1:65" s="2" customFormat="1" ht="24.15" customHeight="1">
      <c r="A454" s="36"/>
      <c r="B454" s="37"/>
      <c r="C454" s="232" t="s">
        <v>925</v>
      </c>
      <c r="D454" s="232" t="s">
        <v>186</v>
      </c>
      <c r="E454" s="233" t="s">
        <v>847</v>
      </c>
      <c r="F454" s="234" t="s">
        <v>848</v>
      </c>
      <c r="G454" s="235" t="s">
        <v>849</v>
      </c>
      <c r="H454" s="236">
        <v>5.84</v>
      </c>
      <c r="I454" s="237"/>
      <c r="J454" s="238">
        <f>ROUND(I454*H454,2)</f>
        <v>0</v>
      </c>
      <c r="K454" s="234" t="s">
        <v>1593</v>
      </c>
      <c r="L454" s="239"/>
      <c r="M454" s="240" t="s">
        <v>19</v>
      </c>
      <c r="N454" s="241" t="s">
        <v>42</v>
      </c>
      <c r="O454" s="66"/>
      <c r="P454" s="184">
        <f>O454*H454</f>
        <v>0</v>
      </c>
      <c r="Q454" s="184">
        <v>1.9E-3</v>
      </c>
      <c r="R454" s="184">
        <f>Q454*H454</f>
        <v>1.1096E-2</v>
      </c>
      <c r="S454" s="184">
        <v>0</v>
      </c>
      <c r="T454" s="185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186" t="s">
        <v>191</v>
      </c>
      <c r="AT454" s="186" t="s">
        <v>186</v>
      </c>
      <c r="AU454" s="186" t="s">
        <v>81</v>
      </c>
      <c r="AY454" s="19" t="s">
        <v>120</v>
      </c>
      <c r="BE454" s="187">
        <f>IF(N454="základní",J454,0)</f>
        <v>0</v>
      </c>
      <c r="BF454" s="187">
        <f>IF(N454="snížená",J454,0)</f>
        <v>0</v>
      </c>
      <c r="BG454" s="187">
        <f>IF(N454="zákl. přenesená",J454,0)</f>
        <v>0</v>
      </c>
      <c r="BH454" s="187">
        <f>IF(N454="sníž. přenesená",J454,0)</f>
        <v>0</v>
      </c>
      <c r="BI454" s="187">
        <f>IF(N454="nulová",J454,0)</f>
        <v>0</v>
      </c>
      <c r="BJ454" s="19" t="s">
        <v>79</v>
      </c>
      <c r="BK454" s="187">
        <f>ROUND(I454*H454,2)</f>
        <v>0</v>
      </c>
      <c r="BL454" s="19" t="s">
        <v>128</v>
      </c>
      <c r="BM454" s="186" t="s">
        <v>1844</v>
      </c>
    </row>
    <row r="455" spans="1:65" s="13" customFormat="1" ht="10">
      <c r="B455" s="188"/>
      <c r="C455" s="189"/>
      <c r="D455" s="190" t="s">
        <v>130</v>
      </c>
      <c r="E455" s="191" t="s">
        <v>19</v>
      </c>
      <c r="F455" s="192" t="s">
        <v>1845</v>
      </c>
      <c r="G455" s="189"/>
      <c r="H455" s="193">
        <v>4.08</v>
      </c>
      <c r="I455" s="194"/>
      <c r="J455" s="189"/>
      <c r="K455" s="189"/>
      <c r="L455" s="195"/>
      <c r="M455" s="196"/>
      <c r="N455" s="197"/>
      <c r="O455" s="197"/>
      <c r="P455" s="197"/>
      <c r="Q455" s="197"/>
      <c r="R455" s="197"/>
      <c r="S455" s="197"/>
      <c r="T455" s="198"/>
      <c r="AT455" s="199" t="s">
        <v>130</v>
      </c>
      <c r="AU455" s="199" t="s">
        <v>81</v>
      </c>
      <c r="AV455" s="13" t="s">
        <v>81</v>
      </c>
      <c r="AW455" s="13" t="s">
        <v>132</v>
      </c>
      <c r="AX455" s="13" t="s">
        <v>71</v>
      </c>
      <c r="AY455" s="199" t="s">
        <v>120</v>
      </c>
    </row>
    <row r="456" spans="1:65" s="13" customFormat="1" ht="10">
      <c r="B456" s="188"/>
      <c r="C456" s="189"/>
      <c r="D456" s="190" t="s">
        <v>130</v>
      </c>
      <c r="E456" s="191" t="s">
        <v>19</v>
      </c>
      <c r="F456" s="192" t="s">
        <v>1846</v>
      </c>
      <c r="G456" s="189"/>
      <c r="H456" s="193">
        <v>1.76</v>
      </c>
      <c r="I456" s="194"/>
      <c r="J456" s="189"/>
      <c r="K456" s="189"/>
      <c r="L456" s="195"/>
      <c r="M456" s="196"/>
      <c r="N456" s="197"/>
      <c r="O456" s="197"/>
      <c r="P456" s="197"/>
      <c r="Q456" s="197"/>
      <c r="R456" s="197"/>
      <c r="S456" s="197"/>
      <c r="T456" s="198"/>
      <c r="AT456" s="199" t="s">
        <v>130</v>
      </c>
      <c r="AU456" s="199" t="s">
        <v>81</v>
      </c>
      <c r="AV456" s="13" t="s">
        <v>81</v>
      </c>
      <c r="AW456" s="13" t="s">
        <v>132</v>
      </c>
      <c r="AX456" s="13" t="s">
        <v>71</v>
      </c>
      <c r="AY456" s="199" t="s">
        <v>120</v>
      </c>
    </row>
    <row r="457" spans="1:65" s="14" customFormat="1" ht="10">
      <c r="B457" s="200"/>
      <c r="C457" s="201"/>
      <c r="D457" s="190" t="s">
        <v>130</v>
      </c>
      <c r="E457" s="202" t="s">
        <v>19</v>
      </c>
      <c r="F457" s="203" t="s">
        <v>133</v>
      </c>
      <c r="G457" s="201"/>
      <c r="H457" s="204">
        <v>5.84</v>
      </c>
      <c r="I457" s="205"/>
      <c r="J457" s="201"/>
      <c r="K457" s="201"/>
      <c r="L457" s="206"/>
      <c r="M457" s="207"/>
      <c r="N457" s="208"/>
      <c r="O457" s="208"/>
      <c r="P457" s="208"/>
      <c r="Q457" s="208"/>
      <c r="R457" s="208"/>
      <c r="S457" s="208"/>
      <c r="T457" s="209"/>
      <c r="AT457" s="210" t="s">
        <v>130</v>
      </c>
      <c r="AU457" s="210" t="s">
        <v>81</v>
      </c>
      <c r="AV457" s="14" t="s">
        <v>128</v>
      </c>
      <c r="AW457" s="14" t="s">
        <v>132</v>
      </c>
      <c r="AX457" s="14" t="s">
        <v>79</v>
      </c>
      <c r="AY457" s="210" t="s">
        <v>120</v>
      </c>
    </row>
    <row r="458" spans="1:65" s="2" customFormat="1" ht="24.15" customHeight="1">
      <c r="A458" s="36"/>
      <c r="B458" s="37"/>
      <c r="C458" s="232" t="s">
        <v>931</v>
      </c>
      <c r="D458" s="232" t="s">
        <v>186</v>
      </c>
      <c r="E458" s="233" t="s">
        <v>882</v>
      </c>
      <c r="F458" s="234" t="s">
        <v>883</v>
      </c>
      <c r="G458" s="235" t="s">
        <v>849</v>
      </c>
      <c r="H458" s="236">
        <v>2.92</v>
      </c>
      <c r="I458" s="237"/>
      <c r="J458" s="238">
        <f>ROUND(I458*H458,2)</f>
        <v>0</v>
      </c>
      <c r="K458" s="234" t="s">
        <v>1593</v>
      </c>
      <c r="L458" s="239"/>
      <c r="M458" s="240" t="s">
        <v>19</v>
      </c>
      <c r="N458" s="241" t="s">
        <v>42</v>
      </c>
      <c r="O458" s="66"/>
      <c r="P458" s="184">
        <f>O458*H458</f>
        <v>0</v>
      </c>
      <c r="Q458" s="184">
        <v>1.5299999999999999E-3</v>
      </c>
      <c r="R458" s="184">
        <f>Q458*H458</f>
        <v>4.4675999999999995E-3</v>
      </c>
      <c r="S458" s="184">
        <v>0</v>
      </c>
      <c r="T458" s="185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186" t="s">
        <v>191</v>
      </c>
      <c r="AT458" s="186" t="s">
        <v>186</v>
      </c>
      <c r="AU458" s="186" t="s">
        <v>81</v>
      </c>
      <c r="AY458" s="19" t="s">
        <v>120</v>
      </c>
      <c r="BE458" s="187">
        <f>IF(N458="základní",J458,0)</f>
        <v>0</v>
      </c>
      <c r="BF458" s="187">
        <f>IF(N458="snížená",J458,0)</f>
        <v>0</v>
      </c>
      <c r="BG458" s="187">
        <f>IF(N458="zákl. přenesená",J458,0)</f>
        <v>0</v>
      </c>
      <c r="BH458" s="187">
        <f>IF(N458="sníž. přenesená",J458,0)</f>
        <v>0</v>
      </c>
      <c r="BI458" s="187">
        <f>IF(N458="nulová",J458,0)</f>
        <v>0</v>
      </c>
      <c r="BJ458" s="19" t="s">
        <v>79</v>
      </c>
      <c r="BK458" s="187">
        <f>ROUND(I458*H458,2)</f>
        <v>0</v>
      </c>
      <c r="BL458" s="19" t="s">
        <v>128</v>
      </c>
      <c r="BM458" s="186" t="s">
        <v>1847</v>
      </c>
    </row>
    <row r="459" spans="1:65" s="13" customFormat="1" ht="10">
      <c r="B459" s="188"/>
      <c r="C459" s="189"/>
      <c r="D459" s="190" t="s">
        <v>130</v>
      </c>
      <c r="E459" s="191" t="s">
        <v>19</v>
      </c>
      <c r="F459" s="192" t="s">
        <v>1848</v>
      </c>
      <c r="G459" s="189"/>
      <c r="H459" s="193">
        <v>2.04</v>
      </c>
      <c r="I459" s="194"/>
      <c r="J459" s="189"/>
      <c r="K459" s="189"/>
      <c r="L459" s="195"/>
      <c r="M459" s="196"/>
      <c r="N459" s="197"/>
      <c r="O459" s="197"/>
      <c r="P459" s="197"/>
      <c r="Q459" s="197"/>
      <c r="R459" s="197"/>
      <c r="S459" s="197"/>
      <c r="T459" s="198"/>
      <c r="AT459" s="199" t="s">
        <v>130</v>
      </c>
      <c r="AU459" s="199" t="s">
        <v>81</v>
      </c>
      <c r="AV459" s="13" t="s">
        <v>81</v>
      </c>
      <c r="AW459" s="13" t="s">
        <v>132</v>
      </c>
      <c r="AX459" s="13" t="s">
        <v>71</v>
      </c>
      <c r="AY459" s="199" t="s">
        <v>120</v>
      </c>
    </row>
    <row r="460" spans="1:65" s="13" customFormat="1" ht="10">
      <c r="B460" s="188"/>
      <c r="C460" s="189"/>
      <c r="D460" s="190" t="s">
        <v>130</v>
      </c>
      <c r="E460" s="191" t="s">
        <v>19</v>
      </c>
      <c r="F460" s="192" t="s">
        <v>1849</v>
      </c>
      <c r="G460" s="189"/>
      <c r="H460" s="193">
        <v>0.88</v>
      </c>
      <c r="I460" s="194"/>
      <c r="J460" s="189"/>
      <c r="K460" s="189"/>
      <c r="L460" s="195"/>
      <c r="M460" s="196"/>
      <c r="N460" s="197"/>
      <c r="O460" s="197"/>
      <c r="P460" s="197"/>
      <c r="Q460" s="197"/>
      <c r="R460" s="197"/>
      <c r="S460" s="197"/>
      <c r="T460" s="198"/>
      <c r="AT460" s="199" t="s">
        <v>130</v>
      </c>
      <c r="AU460" s="199" t="s">
        <v>81</v>
      </c>
      <c r="AV460" s="13" t="s">
        <v>81</v>
      </c>
      <c r="AW460" s="13" t="s">
        <v>132</v>
      </c>
      <c r="AX460" s="13" t="s">
        <v>71</v>
      </c>
      <c r="AY460" s="199" t="s">
        <v>120</v>
      </c>
    </row>
    <row r="461" spans="1:65" s="14" customFormat="1" ht="10">
      <c r="B461" s="200"/>
      <c r="C461" s="201"/>
      <c r="D461" s="190" t="s">
        <v>130</v>
      </c>
      <c r="E461" s="202" t="s">
        <v>19</v>
      </c>
      <c r="F461" s="203" t="s">
        <v>133</v>
      </c>
      <c r="G461" s="201"/>
      <c r="H461" s="204">
        <v>2.92</v>
      </c>
      <c r="I461" s="205"/>
      <c r="J461" s="201"/>
      <c r="K461" s="201"/>
      <c r="L461" s="206"/>
      <c r="M461" s="207"/>
      <c r="N461" s="208"/>
      <c r="O461" s="208"/>
      <c r="P461" s="208"/>
      <c r="Q461" s="208"/>
      <c r="R461" s="208"/>
      <c r="S461" s="208"/>
      <c r="T461" s="209"/>
      <c r="AT461" s="210" t="s">
        <v>130</v>
      </c>
      <c r="AU461" s="210" t="s">
        <v>81</v>
      </c>
      <c r="AV461" s="14" t="s">
        <v>128</v>
      </c>
      <c r="AW461" s="14" t="s">
        <v>132</v>
      </c>
      <c r="AX461" s="14" t="s">
        <v>79</v>
      </c>
      <c r="AY461" s="210" t="s">
        <v>120</v>
      </c>
    </row>
    <row r="462" spans="1:65" s="2" customFormat="1" ht="16.5" customHeight="1">
      <c r="A462" s="36"/>
      <c r="B462" s="37"/>
      <c r="C462" s="232" t="s">
        <v>936</v>
      </c>
      <c r="D462" s="232" t="s">
        <v>186</v>
      </c>
      <c r="E462" s="233" t="s">
        <v>887</v>
      </c>
      <c r="F462" s="234" t="s">
        <v>888</v>
      </c>
      <c r="G462" s="235" t="s">
        <v>204</v>
      </c>
      <c r="H462" s="236">
        <v>292</v>
      </c>
      <c r="I462" s="237"/>
      <c r="J462" s="238">
        <f>ROUND(I462*H462,2)</f>
        <v>0</v>
      </c>
      <c r="K462" s="234" t="s">
        <v>19</v>
      </c>
      <c r="L462" s="239"/>
      <c r="M462" s="240" t="s">
        <v>19</v>
      </c>
      <c r="N462" s="241" t="s">
        <v>42</v>
      </c>
      <c r="O462" s="66"/>
      <c r="P462" s="184">
        <f>O462*H462</f>
        <v>0</v>
      </c>
      <c r="Q462" s="184">
        <v>1.0000000000000001E-5</v>
      </c>
      <c r="R462" s="184">
        <f>Q462*H462</f>
        <v>2.9200000000000003E-3</v>
      </c>
      <c r="S462" s="184">
        <v>0</v>
      </c>
      <c r="T462" s="185">
        <f>S462*H462</f>
        <v>0</v>
      </c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R462" s="186" t="s">
        <v>191</v>
      </c>
      <c r="AT462" s="186" t="s">
        <v>186</v>
      </c>
      <c r="AU462" s="186" t="s">
        <v>81</v>
      </c>
      <c r="AY462" s="19" t="s">
        <v>120</v>
      </c>
      <c r="BE462" s="187">
        <f>IF(N462="základní",J462,0)</f>
        <v>0</v>
      </c>
      <c r="BF462" s="187">
        <f>IF(N462="snížená",J462,0)</f>
        <v>0</v>
      </c>
      <c r="BG462" s="187">
        <f>IF(N462="zákl. přenesená",J462,0)</f>
        <v>0</v>
      </c>
      <c r="BH462" s="187">
        <f>IF(N462="sníž. přenesená",J462,0)</f>
        <v>0</v>
      </c>
      <c r="BI462" s="187">
        <f>IF(N462="nulová",J462,0)</f>
        <v>0</v>
      </c>
      <c r="BJ462" s="19" t="s">
        <v>79</v>
      </c>
      <c r="BK462" s="187">
        <f>ROUND(I462*H462,2)</f>
        <v>0</v>
      </c>
      <c r="BL462" s="19" t="s">
        <v>128</v>
      </c>
      <c r="BM462" s="186" t="s">
        <v>1850</v>
      </c>
    </row>
    <row r="463" spans="1:65" s="13" customFormat="1" ht="10">
      <c r="B463" s="188"/>
      <c r="C463" s="189"/>
      <c r="D463" s="190" t="s">
        <v>130</v>
      </c>
      <c r="E463" s="191" t="s">
        <v>19</v>
      </c>
      <c r="F463" s="192" t="s">
        <v>1851</v>
      </c>
      <c r="G463" s="189"/>
      <c r="H463" s="193">
        <v>204</v>
      </c>
      <c r="I463" s="194"/>
      <c r="J463" s="189"/>
      <c r="K463" s="189"/>
      <c r="L463" s="195"/>
      <c r="M463" s="196"/>
      <c r="N463" s="197"/>
      <c r="O463" s="197"/>
      <c r="P463" s="197"/>
      <c r="Q463" s="197"/>
      <c r="R463" s="197"/>
      <c r="S463" s="197"/>
      <c r="T463" s="198"/>
      <c r="AT463" s="199" t="s">
        <v>130</v>
      </c>
      <c r="AU463" s="199" t="s">
        <v>81</v>
      </c>
      <c r="AV463" s="13" t="s">
        <v>81</v>
      </c>
      <c r="AW463" s="13" t="s">
        <v>132</v>
      </c>
      <c r="AX463" s="13" t="s">
        <v>71</v>
      </c>
      <c r="AY463" s="199" t="s">
        <v>120</v>
      </c>
    </row>
    <row r="464" spans="1:65" s="13" customFormat="1" ht="10">
      <c r="B464" s="188"/>
      <c r="C464" s="189"/>
      <c r="D464" s="190" t="s">
        <v>130</v>
      </c>
      <c r="E464" s="191" t="s">
        <v>19</v>
      </c>
      <c r="F464" s="192" t="s">
        <v>1852</v>
      </c>
      <c r="G464" s="189"/>
      <c r="H464" s="193">
        <v>88</v>
      </c>
      <c r="I464" s="194"/>
      <c r="J464" s="189"/>
      <c r="K464" s="189"/>
      <c r="L464" s="195"/>
      <c r="M464" s="196"/>
      <c r="N464" s="197"/>
      <c r="O464" s="197"/>
      <c r="P464" s="197"/>
      <c r="Q464" s="197"/>
      <c r="R464" s="197"/>
      <c r="S464" s="197"/>
      <c r="T464" s="198"/>
      <c r="AT464" s="199" t="s">
        <v>130</v>
      </c>
      <c r="AU464" s="199" t="s">
        <v>81</v>
      </c>
      <c r="AV464" s="13" t="s">
        <v>81</v>
      </c>
      <c r="AW464" s="13" t="s">
        <v>132</v>
      </c>
      <c r="AX464" s="13" t="s">
        <v>71</v>
      </c>
      <c r="AY464" s="199" t="s">
        <v>120</v>
      </c>
    </row>
    <row r="465" spans="1:65" s="14" customFormat="1" ht="10">
      <c r="B465" s="200"/>
      <c r="C465" s="201"/>
      <c r="D465" s="190" t="s">
        <v>130</v>
      </c>
      <c r="E465" s="202" t="s">
        <v>19</v>
      </c>
      <c r="F465" s="203" t="s">
        <v>133</v>
      </c>
      <c r="G465" s="201"/>
      <c r="H465" s="204">
        <v>292</v>
      </c>
      <c r="I465" s="205"/>
      <c r="J465" s="201"/>
      <c r="K465" s="201"/>
      <c r="L465" s="206"/>
      <c r="M465" s="207"/>
      <c r="N465" s="208"/>
      <c r="O465" s="208"/>
      <c r="P465" s="208"/>
      <c r="Q465" s="208"/>
      <c r="R465" s="208"/>
      <c r="S465" s="208"/>
      <c r="T465" s="209"/>
      <c r="AT465" s="210" t="s">
        <v>130</v>
      </c>
      <c r="AU465" s="210" t="s">
        <v>81</v>
      </c>
      <c r="AV465" s="14" t="s">
        <v>128</v>
      </c>
      <c r="AW465" s="14" t="s">
        <v>132</v>
      </c>
      <c r="AX465" s="14" t="s">
        <v>79</v>
      </c>
      <c r="AY465" s="210" t="s">
        <v>120</v>
      </c>
    </row>
    <row r="466" spans="1:65" s="2" customFormat="1" ht="16.5" customHeight="1">
      <c r="A466" s="36"/>
      <c r="B466" s="37"/>
      <c r="C466" s="232" t="s">
        <v>942</v>
      </c>
      <c r="D466" s="232" t="s">
        <v>186</v>
      </c>
      <c r="E466" s="233" t="s">
        <v>1853</v>
      </c>
      <c r="F466" s="234" t="s">
        <v>1854</v>
      </c>
      <c r="G466" s="235" t="s">
        <v>189</v>
      </c>
      <c r="H466" s="236">
        <v>0.623</v>
      </c>
      <c r="I466" s="237"/>
      <c r="J466" s="238">
        <f>ROUND(I466*H466,2)</f>
        <v>0</v>
      </c>
      <c r="K466" s="234" t="s">
        <v>19</v>
      </c>
      <c r="L466" s="239"/>
      <c r="M466" s="240" t="s">
        <v>19</v>
      </c>
      <c r="N466" s="241" t="s">
        <v>42</v>
      </c>
      <c r="O466" s="66"/>
      <c r="P466" s="184">
        <f>O466*H466</f>
        <v>0</v>
      </c>
      <c r="Q466" s="184">
        <v>1</v>
      </c>
      <c r="R466" s="184">
        <f>Q466*H466</f>
        <v>0.623</v>
      </c>
      <c r="S466" s="184">
        <v>0</v>
      </c>
      <c r="T466" s="185">
        <f>S466*H466</f>
        <v>0</v>
      </c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R466" s="186" t="s">
        <v>191</v>
      </c>
      <c r="AT466" s="186" t="s">
        <v>186</v>
      </c>
      <c r="AU466" s="186" t="s">
        <v>81</v>
      </c>
      <c r="AY466" s="19" t="s">
        <v>120</v>
      </c>
      <c r="BE466" s="187">
        <f>IF(N466="základní",J466,0)</f>
        <v>0</v>
      </c>
      <c r="BF466" s="187">
        <f>IF(N466="snížená",J466,0)</f>
        <v>0</v>
      </c>
      <c r="BG466" s="187">
        <f>IF(N466="zákl. přenesená",J466,0)</f>
        <v>0</v>
      </c>
      <c r="BH466" s="187">
        <f>IF(N466="sníž. přenesená",J466,0)</f>
        <v>0</v>
      </c>
      <c r="BI466" s="187">
        <f>IF(N466="nulová",J466,0)</f>
        <v>0</v>
      </c>
      <c r="BJ466" s="19" t="s">
        <v>79</v>
      </c>
      <c r="BK466" s="187">
        <f>ROUND(I466*H466,2)</f>
        <v>0</v>
      </c>
      <c r="BL466" s="19" t="s">
        <v>128</v>
      </c>
      <c r="BM466" s="186" t="s">
        <v>1855</v>
      </c>
    </row>
    <row r="467" spans="1:65" s="15" customFormat="1" ht="10">
      <c r="B467" s="211"/>
      <c r="C467" s="212"/>
      <c r="D467" s="190" t="s">
        <v>130</v>
      </c>
      <c r="E467" s="213" t="s">
        <v>19</v>
      </c>
      <c r="F467" s="214" t="s">
        <v>1829</v>
      </c>
      <c r="G467" s="212"/>
      <c r="H467" s="213" t="s">
        <v>19</v>
      </c>
      <c r="I467" s="215"/>
      <c r="J467" s="212"/>
      <c r="K467" s="212"/>
      <c r="L467" s="216"/>
      <c r="M467" s="217"/>
      <c r="N467" s="218"/>
      <c r="O467" s="218"/>
      <c r="P467" s="218"/>
      <c r="Q467" s="218"/>
      <c r="R467" s="218"/>
      <c r="S467" s="218"/>
      <c r="T467" s="219"/>
      <c r="AT467" s="220" t="s">
        <v>130</v>
      </c>
      <c r="AU467" s="220" t="s">
        <v>81</v>
      </c>
      <c r="AV467" s="15" t="s">
        <v>79</v>
      </c>
      <c r="AW467" s="15" t="s">
        <v>132</v>
      </c>
      <c r="AX467" s="15" t="s">
        <v>71</v>
      </c>
      <c r="AY467" s="220" t="s">
        <v>120</v>
      </c>
    </row>
    <row r="468" spans="1:65" s="13" customFormat="1" ht="10">
      <c r="B468" s="188"/>
      <c r="C468" s="189"/>
      <c r="D468" s="190" t="s">
        <v>130</v>
      </c>
      <c r="E468" s="191" t="s">
        <v>19</v>
      </c>
      <c r="F468" s="192" t="s">
        <v>1856</v>
      </c>
      <c r="G468" s="189"/>
      <c r="H468" s="193">
        <v>0.623354886</v>
      </c>
      <c r="I468" s="194"/>
      <c r="J468" s="189"/>
      <c r="K468" s="189"/>
      <c r="L468" s="195"/>
      <c r="M468" s="196"/>
      <c r="N468" s="197"/>
      <c r="O468" s="197"/>
      <c r="P468" s="197"/>
      <c r="Q468" s="197"/>
      <c r="R468" s="197"/>
      <c r="S468" s="197"/>
      <c r="T468" s="198"/>
      <c r="AT468" s="199" t="s">
        <v>130</v>
      </c>
      <c r="AU468" s="199" t="s">
        <v>81</v>
      </c>
      <c r="AV468" s="13" t="s">
        <v>81</v>
      </c>
      <c r="AW468" s="13" t="s">
        <v>132</v>
      </c>
      <c r="AX468" s="13" t="s">
        <v>71</v>
      </c>
      <c r="AY468" s="199" t="s">
        <v>120</v>
      </c>
    </row>
    <row r="469" spans="1:65" s="14" customFormat="1" ht="10">
      <c r="B469" s="200"/>
      <c r="C469" s="201"/>
      <c r="D469" s="190" t="s">
        <v>130</v>
      </c>
      <c r="E469" s="202" t="s">
        <v>19</v>
      </c>
      <c r="F469" s="203" t="s">
        <v>133</v>
      </c>
      <c r="G469" s="201"/>
      <c r="H469" s="204">
        <v>0.623354886</v>
      </c>
      <c r="I469" s="205"/>
      <c r="J469" s="201"/>
      <c r="K469" s="201"/>
      <c r="L469" s="206"/>
      <c r="M469" s="207"/>
      <c r="N469" s="208"/>
      <c r="O469" s="208"/>
      <c r="P469" s="208"/>
      <c r="Q469" s="208"/>
      <c r="R469" s="208"/>
      <c r="S469" s="208"/>
      <c r="T469" s="209"/>
      <c r="AT469" s="210" t="s">
        <v>130</v>
      </c>
      <c r="AU469" s="210" t="s">
        <v>81</v>
      </c>
      <c r="AV469" s="14" t="s">
        <v>128</v>
      </c>
      <c r="AW469" s="14" t="s">
        <v>132</v>
      </c>
      <c r="AX469" s="14" t="s">
        <v>79</v>
      </c>
      <c r="AY469" s="210" t="s">
        <v>120</v>
      </c>
    </row>
    <row r="470" spans="1:65" s="2" customFormat="1" ht="16.5" customHeight="1">
      <c r="A470" s="36"/>
      <c r="B470" s="37"/>
      <c r="C470" s="232" t="s">
        <v>948</v>
      </c>
      <c r="D470" s="232" t="s">
        <v>186</v>
      </c>
      <c r="E470" s="233" t="s">
        <v>1857</v>
      </c>
      <c r="F470" s="234" t="s">
        <v>1858</v>
      </c>
      <c r="G470" s="235" t="s">
        <v>189</v>
      </c>
      <c r="H470" s="236">
        <v>0.13100000000000001</v>
      </c>
      <c r="I470" s="237"/>
      <c r="J470" s="238">
        <f>ROUND(I470*H470,2)</f>
        <v>0</v>
      </c>
      <c r="K470" s="234" t="s">
        <v>19</v>
      </c>
      <c r="L470" s="239"/>
      <c r="M470" s="240" t="s">
        <v>19</v>
      </c>
      <c r="N470" s="241" t="s">
        <v>42</v>
      </c>
      <c r="O470" s="66"/>
      <c r="P470" s="184">
        <f>O470*H470</f>
        <v>0</v>
      </c>
      <c r="Q470" s="184">
        <v>1</v>
      </c>
      <c r="R470" s="184">
        <f>Q470*H470</f>
        <v>0.13100000000000001</v>
      </c>
      <c r="S470" s="184">
        <v>0</v>
      </c>
      <c r="T470" s="185">
        <f>S470*H470</f>
        <v>0</v>
      </c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R470" s="186" t="s">
        <v>191</v>
      </c>
      <c r="AT470" s="186" t="s">
        <v>186</v>
      </c>
      <c r="AU470" s="186" t="s">
        <v>81</v>
      </c>
      <c r="AY470" s="19" t="s">
        <v>120</v>
      </c>
      <c r="BE470" s="187">
        <f>IF(N470="základní",J470,0)</f>
        <v>0</v>
      </c>
      <c r="BF470" s="187">
        <f>IF(N470="snížená",J470,0)</f>
        <v>0</v>
      </c>
      <c r="BG470" s="187">
        <f>IF(N470="zákl. přenesená",J470,0)</f>
        <v>0</v>
      </c>
      <c r="BH470" s="187">
        <f>IF(N470="sníž. přenesená",J470,0)</f>
        <v>0</v>
      </c>
      <c r="BI470" s="187">
        <f>IF(N470="nulová",J470,0)</f>
        <v>0</v>
      </c>
      <c r="BJ470" s="19" t="s">
        <v>79</v>
      </c>
      <c r="BK470" s="187">
        <f>ROUND(I470*H470,2)</f>
        <v>0</v>
      </c>
      <c r="BL470" s="19" t="s">
        <v>128</v>
      </c>
      <c r="BM470" s="186" t="s">
        <v>1859</v>
      </c>
    </row>
    <row r="471" spans="1:65" s="15" customFormat="1" ht="10">
      <c r="B471" s="211"/>
      <c r="C471" s="212"/>
      <c r="D471" s="190" t="s">
        <v>130</v>
      </c>
      <c r="E471" s="213" t="s">
        <v>19</v>
      </c>
      <c r="F471" s="214" t="s">
        <v>1829</v>
      </c>
      <c r="G471" s="212"/>
      <c r="H471" s="213" t="s">
        <v>19</v>
      </c>
      <c r="I471" s="215"/>
      <c r="J471" s="212"/>
      <c r="K471" s="212"/>
      <c r="L471" s="216"/>
      <c r="M471" s="217"/>
      <c r="N471" s="218"/>
      <c r="O471" s="218"/>
      <c r="P471" s="218"/>
      <c r="Q471" s="218"/>
      <c r="R471" s="218"/>
      <c r="S471" s="218"/>
      <c r="T471" s="219"/>
      <c r="AT471" s="220" t="s">
        <v>130</v>
      </c>
      <c r="AU471" s="220" t="s">
        <v>81</v>
      </c>
      <c r="AV471" s="15" t="s">
        <v>79</v>
      </c>
      <c r="AW471" s="15" t="s">
        <v>132</v>
      </c>
      <c r="AX471" s="15" t="s">
        <v>71</v>
      </c>
      <c r="AY471" s="220" t="s">
        <v>120</v>
      </c>
    </row>
    <row r="472" spans="1:65" s="13" customFormat="1" ht="10">
      <c r="B472" s="188"/>
      <c r="C472" s="189"/>
      <c r="D472" s="190" t="s">
        <v>130</v>
      </c>
      <c r="E472" s="191" t="s">
        <v>19</v>
      </c>
      <c r="F472" s="192" t="s">
        <v>1860</v>
      </c>
      <c r="G472" s="189"/>
      <c r="H472" s="193">
        <v>0.13056119999999999</v>
      </c>
      <c r="I472" s="194"/>
      <c r="J472" s="189"/>
      <c r="K472" s="189"/>
      <c r="L472" s="195"/>
      <c r="M472" s="196"/>
      <c r="N472" s="197"/>
      <c r="O472" s="197"/>
      <c r="P472" s="197"/>
      <c r="Q472" s="197"/>
      <c r="R472" s="197"/>
      <c r="S472" s="197"/>
      <c r="T472" s="198"/>
      <c r="AT472" s="199" t="s">
        <v>130</v>
      </c>
      <c r="AU472" s="199" t="s">
        <v>81</v>
      </c>
      <c r="AV472" s="13" t="s">
        <v>81</v>
      </c>
      <c r="AW472" s="13" t="s">
        <v>132</v>
      </c>
      <c r="AX472" s="13" t="s">
        <v>71</v>
      </c>
      <c r="AY472" s="199" t="s">
        <v>120</v>
      </c>
    </row>
    <row r="473" spans="1:65" s="14" customFormat="1" ht="10">
      <c r="B473" s="200"/>
      <c r="C473" s="201"/>
      <c r="D473" s="190" t="s">
        <v>130</v>
      </c>
      <c r="E473" s="202" t="s">
        <v>19</v>
      </c>
      <c r="F473" s="203" t="s">
        <v>133</v>
      </c>
      <c r="G473" s="201"/>
      <c r="H473" s="204">
        <v>0.13056119999999999</v>
      </c>
      <c r="I473" s="205"/>
      <c r="J473" s="201"/>
      <c r="K473" s="201"/>
      <c r="L473" s="206"/>
      <c r="M473" s="207"/>
      <c r="N473" s="208"/>
      <c r="O473" s="208"/>
      <c r="P473" s="208"/>
      <c r="Q473" s="208"/>
      <c r="R473" s="208"/>
      <c r="S473" s="208"/>
      <c r="T473" s="209"/>
      <c r="AT473" s="210" t="s">
        <v>130</v>
      </c>
      <c r="AU473" s="210" t="s">
        <v>81</v>
      </c>
      <c r="AV473" s="14" t="s">
        <v>128</v>
      </c>
      <c r="AW473" s="14" t="s">
        <v>132</v>
      </c>
      <c r="AX473" s="14" t="s">
        <v>79</v>
      </c>
      <c r="AY473" s="210" t="s">
        <v>120</v>
      </c>
    </row>
    <row r="474" spans="1:65" s="2" customFormat="1" ht="21.75" customHeight="1">
      <c r="A474" s="36"/>
      <c r="B474" s="37"/>
      <c r="C474" s="175" t="s">
        <v>953</v>
      </c>
      <c r="D474" s="175" t="s">
        <v>123</v>
      </c>
      <c r="E474" s="176" t="s">
        <v>1861</v>
      </c>
      <c r="F474" s="177" t="s">
        <v>1862</v>
      </c>
      <c r="G474" s="178" t="s">
        <v>716</v>
      </c>
      <c r="H474" s="179">
        <v>974.12300000000005</v>
      </c>
      <c r="I474" s="180"/>
      <c r="J474" s="181">
        <f>ROUND(I474*H474,2)</f>
        <v>0</v>
      </c>
      <c r="K474" s="177" t="s">
        <v>536</v>
      </c>
      <c r="L474" s="41"/>
      <c r="M474" s="182" t="s">
        <v>19</v>
      </c>
      <c r="N474" s="183" t="s">
        <v>42</v>
      </c>
      <c r="O474" s="66"/>
      <c r="P474" s="184">
        <f>O474*H474</f>
        <v>0</v>
      </c>
      <c r="Q474" s="184">
        <v>0</v>
      </c>
      <c r="R474" s="184">
        <f>Q474*H474</f>
        <v>0</v>
      </c>
      <c r="S474" s="184">
        <v>0</v>
      </c>
      <c r="T474" s="185">
        <f>S474*H474</f>
        <v>0</v>
      </c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R474" s="186" t="s">
        <v>128</v>
      </c>
      <c r="AT474" s="186" t="s">
        <v>123</v>
      </c>
      <c r="AU474" s="186" t="s">
        <v>81</v>
      </c>
      <c r="AY474" s="19" t="s">
        <v>120</v>
      </c>
      <c r="BE474" s="187">
        <f>IF(N474="základní",J474,0)</f>
        <v>0</v>
      </c>
      <c r="BF474" s="187">
        <f>IF(N474="snížená",J474,0)</f>
        <v>0</v>
      </c>
      <c r="BG474" s="187">
        <f>IF(N474="zákl. přenesená",J474,0)</f>
        <v>0</v>
      </c>
      <c r="BH474" s="187">
        <f>IF(N474="sníž. přenesená",J474,0)</f>
        <v>0</v>
      </c>
      <c r="BI474" s="187">
        <f>IF(N474="nulová",J474,0)</f>
        <v>0</v>
      </c>
      <c r="BJ474" s="19" t="s">
        <v>79</v>
      </c>
      <c r="BK474" s="187">
        <f>ROUND(I474*H474,2)</f>
        <v>0</v>
      </c>
      <c r="BL474" s="19" t="s">
        <v>128</v>
      </c>
      <c r="BM474" s="186" t="s">
        <v>1863</v>
      </c>
    </row>
    <row r="475" spans="1:65" s="2" customFormat="1" ht="10">
      <c r="A475" s="36"/>
      <c r="B475" s="37"/>
      <c r="C475" s="38"/>
      <c r="D475" s="245" t="s">
        <v>538</v>
      </c>
      <c r="E475" s="38"/>
      <c r="F475" s="246" t="s">
        <v>1864</v>
      </c>
      <c r="G475" s="38"/>
      <c r="H475" s="38"/>
      <c r="I475" s="247"/>
      <c r="J475" s="38"/>
      <c r="K475" s="38"/>
      <c r="L475" s="41"/>
      <c r="M475" s="248"/>
      <c r="N475" s="249"/>
      <c r="O475" s="66"/>
      <c r="P475" s="66"/>
      <c r="Q475" s="66"/>
      <c r="R475" s="66"/>
      <c r="S475" s="66"/>
      <c r="T475" s="67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T475" s="19" t="s">
        <v>538</v>
      </c>
      <c r="AU475" s="19" t="s">
        <v>81</v>
      </c>
    </row>
    <row r="476" spans="1:65" s="15" customFormat="1" ht="10">
      <c r="B476" s="211"/>
      <c r="C476" s="212"/>
      <c r="D476" s="190" t="s">
        <v>130</v>
      </c>
      <c r="E476" s="213" t="s">
        <v>19</v>
      </c>
      <c r="F476" s="214" t="s">
        <v>1837</v>
      </c>
      <c r="G476" s="212"/>
      <c r="H476" s="213" t="s">
        <v>19</v>
      </c>
      <c r="I476" s="215"/>
      <c r="J476" s="212"/>
      <c r="K476" s="212"/>
      <c r="L476" s="216"/>
      <c r="M476" s="217"/>
      <c r="N476" s="218"/>
      <c r="O476" s="218"/>
      <c r="P476" s="218"/>
      <c r="Q476" s="218"/>
      <c r="R476" s="218"/>
      <c r="S476" s="218"/>
      <c r="T476" s="219"/>
      <c r="AT476" s="220" t="s">
        <v>130</v>
      </c>
      <c r="AU476" s="220" t="s">
        <v>81</v>
      </c>
      <c r="AV476" s="15" t="s">
        <v>79</v>
      </c>
      <c r="AW476" s="15" t="s">
        <v>132</v>
      </c>
      <c r="AX476" s="15" t="s">
        <v>71</v>
      </c>
      <c r="AY476" s="220" t="s">
        <v>120</v>
      </c>
    </row>
    <row r="477" spans="1:65" s="13" customFormat="1" ht="10">
      <c r="B477" s="188"/>
      <c r="C477" s="189"/>
      <c r="D477" s="190" t="s">
        <v>130</v>
      </c>
      <c r="E477" s="191" t="s">
        <v>19</v>
      </c>
      <c r="F477" s="192" t="s">
        <v>1865</v>
      </c>
      <c r="G477" s="189"/>
      <c r="H477" s="193">
        <v>23.76</v>
      </c>
      <c r="I477" s="194"/>
      <c r="J477" s="189"/>
      <c r="K477" s="189"/>
      <c r="L477" s="195"/>
      <c r="M477" s="196"/>
      <c r="N477" s="197"/>
      <c r="O477" s="197"/>
      <c r="P477" s="197"/>
      <c r="Q477" s="197"/>
      <c r="R477" s="197"/>
      <c r="S477" s="197"/>
      <c r="T477" s="198"/>
      <c r="AT477" s="199" t="s">
        <v>130</v>
      </c>
      <c r="AU477" s="199" t="s">
        <v>81</v>
      </c>
      <c r="AV477" s="13" t="s">
        <v>81</v>
      </c>
      <c r="AW477" s="13" t="s">
        <v>132</v>
      </c>
      <c r="AX477" s="13" t="s">
        <v>71</v>
      </c>
      <c r="AY477" s="199" t="s">
        <v>120</v>
      </c>
    </row>
    <row r="478" spans="1:65" s="13" customFormat="1" ht="10">
      <c r="B478" s="188"/>
      <c r="C478" s="189"/>
      <c r="D478" s="190" t="s">
        <v>130</v>
      </c>
      <c r="E478" s="191" t="s">
        <v>19</v>
      </c>
      <c r="F478" s="192" t="s">
        <v>1866</v>
      </c>
      <c r="G478" s="189"/>
      <c r="H478" s="193">
        <v>30.84</v>
      </c>
      <c r="I478" s="194"/>
      <c r="J478" s="189"/>
      <c r="K478" s="189"/>
      <c r="L478" s="195"/>
      <c r="M478" s="196"/>
      <c r="N478" s="197"/>
      <c r="O478" s="197"/>
      <c r="P478" s="197"/>
      <c r="Q478" s="197"/>
      <c r="R478" s="197"/>
      <c r="S478" s="197"/>
      <c r="T478" s="198"/>
      <c r="AT478" s="199" t="s">
        <v>130</v>
      </c>
      <c r="AU478" s="199" t="s">
        <v>81</v>
      </c>
      <c r="AV478" s="13" t="s">
        <v>81</v>
      </c>
      <c r="AW478" s="13" t="s">
        <v>132</v>
      </c>
      <c r="AX478" s="13" t="s">
        <v>71</v>
      </c>
      <c r="AY478" s="199" t="s">
        <v>120</v>
      </c>
    </row>
    <row r="479" spans="1:65" s="13" customFormat="1" ht="10">
      <c r="B479" s="188"/>
      <c r="C479" s="189"/>
      <c r="D479" s="190" t="s">
        <v>130</v>
      </c>
      <c r="E479" s="191" t="s">
        <v>19</v>
      </c>
      <c r="F479" s="192" t="s">
        <v>1867</v>
      </c>
      <c r="G479" s="189"/>
      <c r="H479" s="193">
        <v>33</v>
      </c>
      <c r="I479" s="194"/>
      <c r="J479" s="189"/>
      <c r="K479" s="189"/>
      <c r="L479" s="195"/>
      <c r="M479" s="196"/>
      <c r="N479" s="197"/>
      <c r="O479" s="197"/>
      <c r="P479" s="197"/>
      <c r="Q479" s="197"/>
      <c r="R479" s="197"/>
      <c r="S479" s="197"/>
      <c r="T479" s="198"/>
      <c r="AT479" s="199" t="s">
        <v>130</v>
      </c>
      <c r="AU479" s="199" t="s">
        <v>81</v>
      </c>
      <c r="AV479" s="13" t="s">
        <v>81</v>
      </c>
      <c r="AW479" s="13" t="s">
        <v>132</v>
      </c>
      <c r="AX479" s="13" t="s">
        <v>71</v>
      </c>
      <c r="AY479" s="199" t="s">
        <v>120</v>
      </c>
    </row>
    <row r="480" spans="1:65" s="13" customFormat="1" ht="10">
      <c r="B480" s="188"/>
      <c r="C480" s="189"/>
      <c r="D480" s="190" t="s">
        <v>130</v>
      </c>
      <c r="E480" s="191" t="s">
        <v>19</v>
      </c>
      <c r="F480" s="192" t="s">
        <v>1868</v>
      </c>
      <c r="G480" s="189"/>
      <c r="H480" s="193">
        <v>15.6</v>
      </c>
      <c r="I480" s="194"/>
      <c r="J480" s="189"/>
      <c r="K480" s="189"/>
      <c r="L480" s="195"/>
      <c r="M480" s="196"/>
      <c r="N480" s="197"/>
      <c r="O480" s="197"/>
      <c r="P480" s="197"/>
      <c r="Q480" s="197"/>
      <c r="R480" s="197"/>
      <c r="S480" s="197"/>
      <c r="T480" s="198"/>
      <c r="AT480" s="199" t="s">
        <v>130</v>
      </c>
      <c r="AU480" s="199" t="s">
        <v>81</v>
      </c>
      <c r="AV480" s="13" t="s">
        <v>81</v>
      </c>
      <c r="AW480" s="13" t="s">
        <v>132</v>
      </c>
      <c r="AX480" s="13" t="s">
        <v>71</v>
      </c>
      <c r="AY480" s="199" t="s">
        <v>120</v>
      </c>
    </row>
    <row r="481" spans="1:65" s="15" customFormat="1" ht="10">
      <c r="B481" s="211"/>
      <c r="C481" s="212"/>
      <c r="D481" s="190" t="s">
        <v>130</v>
      </c>
      <c r="E481" s="213" t="s">
        <v>19</v>
      </c>
      <c r="F481" s="214" t="s">
        <v>1869</v>
      </c>
      <c r="G481" s="212"/>
      <c r="H481" s="213" t="s">
        <v>19</v>
      </c>
      <c r="I481" s="215"/>
      <c r="J481" s="212"/>
      <c r="K481" s="212"/>
      <c r="L481" s="216"/>
      <c r="M481" s="217"/>
      <c r="N481" s="218"/>
      <c r="O481" s="218"/>
      <c r="P481" s="218"/>
      <c r="Q481" s="218"/>
      <c r="R481" s="218"/>
      <c r="S481" s="218"/>
      <c r="T481" s="219"/>
      <c r="AT481" s="220" t="s">
        <v>130</v>
      </c>
      <c r="AU481" s="220" t="s">
        <v>81</v>
      </c>
      <c r="AV481" s="15" t="s">
        <v>79</v>
      </c>
      <c r="AW481" s="15" t="s">
        <v>132</v>
      </c>
      <c r="AX481" s="15" t="s">
        <v>71</v>
      </c>
      <c r="AY481" s="220" t="s">
        <v>120</v>
      </c>
    </row>
    <row r="482" spans="1:65" s="13" customFormat="1" ht="10">
      <c r="B482" s="188"/>
      <c r="C482" s="189"/>
      <c r="D482" s="190" t="s">
        <v>130</v>
      </c>
      <c r="E482" s="191" t="s">
        <v>19</v>
      </c>
      <c r="F482" s="192" t="s">
        <v>1870</v>
      </c>
      <c r="G482" s="189"/>
      <c r="H482" s="193">
        <v>404.98079999999999</v>
      </c>
      <c r="I482" s="194"/>
      <c r="J482" s="189"/>
      <c r="K482" s="189"/>
      <c r="L482" s="195"/>
      <c r="M482" s="196"/>
      <c r="N482" s="197"/>
      <c r="O482" s="197"/>
      <c r="P482" s="197"/>
      <c r="Q482" s="197"/>
      <c r="R482" s="197"/>
      <c r="S482" s="197"/>
      <c r="T482" s="198"/>
      <c r="AT482" s="199" t="s">
        <v>130</v>
      </c>
      <c r="AU482" s="199" t="s">
        <v>81</v>
      </c>
      <c r="AV482" s="13" t="s">
        <v>81</v>
      </c>
      <c r="AW482" s="13" t="s">
        <v>132</v>
      </c>
      <c r="AX482" s="13" t="s">
        <v>71</v>
      </c>
      <c r="AY482" s="199" t="s">
        <v>120</v>
      </c>
    </row>
    <row r="483" spans="1:65" s="13" customFormat="1" ht="10">
      <c r="B483" s="188"/>
      <c r="C483" s="189"/>
      <c r="D483" s="190" t="s">
        <v>130</v>
      </c>
      <c r="E483" s="191" t="s">
        <v>19</v>
      </c>
      <c r="F483" s="192" t="s">
        <v>1871</v>
      </c>
      <c r="G483" s="189"/>
      <c r="H483" s="193">
        <v>256.22399999999999</v>
      </c>
      <c r="I483" s="194"/>
      <c r="J483" s="189"/>
      <c r="K483" s="189"/>
      <c r="L483" s="195"/>
      <c r="M483" s="196"/>
      <c r="N483" s="197"/>
      <c r="O483" s="197"/>
      <c r="P483" s="197"/>
      <c r="Q483" s="197"/>
      <c r="R483" s="197"/>
      <c r="S483" s="197"/>
      <c r="T483" s="198"/>
      <c r="AT483" s="199" t="s">
        <v>130</v>
      </c>
      <c r="AU483" s="199" t="s">
        <v>81</v>
      </c>
      <c r="AV483" s="13" t="s">
        <v>81</v>
      </c>
      <c r="AW483" s="13" t="s">
        <v>132</v>
      </c>
      <c r="AX483" s="13" t="s">
        <v>71</v>
      </c>
      <c r="AY483" s="199" t="s">
        <v>120</v>
      </c>
    </row>
    <row r="484" spans="1:65" s="15" customFormat="1" ht="10">
      <c r="B484" s="211"/>
      <c r="C484" s="212"/>
      <c r="D484" s="190" t="s">
        <v>130</v>
      </c>
      <c r="E484" s="213" t="s">
        <v>19</v>
      </c>
      <c r="F484" s="214" t="s">
        <v>1872</v>
      </c>
      <c r="G484" s="212"/>
      <c r="H484" s="213" t="s">
        <v>19</v>
      </c>
      <c r="I484" s="215"/>
      <c r="J484" s="212"/>
      <c r="K484" s="212"/>
      <c r="L484" s="216"/>
      <c r="M484" s="217"/>
      <c r="N484" s="218"/>
      <c r="O484" s="218"/>
      <c r="P484" s="218"/>
      <c r="Q484" s="218"/>
      <c r="R484" s="218"/>
      <c r="S484" s="218"/>
      <c r="T484" s="219"/>
      <c r="AT484" s="220" t="s">
        <v>130</v>
      </c>
      <c r="AU484" s="220" t="s">
        <v>81</v>
      </c>
      <c r="AV484" s="15" t="s">
        <v>79</v>
      </c>
      <c r="AW484" s="15" t="s">
        <v>132</v>
      </c>
      <c r="AX484" s="15" t="s">
        <v>71</v>
      </c>
      <c r="AY484" s="220" t="s">
        <v>120</v>
      </c>
    </row>
    <row r="485" spans="1:65" s="13" customFormat="1" ht="10">
      <c r="B485" s="188"/>
      <c r="C485" s="189"/>
      <c r="D485" s="190" t="s">
        <v>130</v>
      </c>
      <c r="E485" s="191" t="s">
        <v>19</v>
      </c>
      <c r="F485" s="192" t="s">
        <v>1873</v>
      </c>
      <c r="G485" s="189"/>
      <c r="H485" s="193">
        <v>83.74</v>
      </c>
      <c r="I485" s="194"/>
      <c r="J485" s="189"/>
      <c r="K485" s="189"/>
      <c r="L485" s="195"/>
      <c r="M485" s="196"/>
      <c r="N485" s="197"/>
      <c r="O485" s="197"/>
      <c r="P485" s="197"/>
      <c r="Q485" s="197"/>
      <c r="R485" s="197"/>
      <c r="S485" s="197"/>
      <c r="T485" s="198"/>
      <c r="AT485" s="199" t="s">
        <v>130</v>
      </c>
      <c r="AU485" s="199" t="s">
        <v>81</v>
      </c>
      <c r="AV485" s="13" t="s">
        <v>81</v>
      </c>
      <c r="AW485" s="13" t="s">
        <v>132</v>
      </c>
      <c r="AX485" s="13" t="s">
        <v>71</v>
      </c>
      <c r="AY485" s="199" t="s">
        <v>120</v>
      </c>
    </row>
    <row r="486" spans="1:65" s="13" customFormat="1" ht="10">
      <c r="B486" s="188"/>
      <c r="C486" s="189"/>
      <c r="D486" s="190" t="s">
        <v>130</v>
      </c>
      <c r="E486" s="191" t="s">
        <v>19</v>
      </c>
      <c r="F486" s="192" t="s">
        <v>1874</v>
      </c>
      <c r="G486" s="189"/>
      <c r="H486" s="193">
        <v>47.4</v>
      </c>
      <c r="I486" s="194"/>
      <c r="J486" s="189"/>
      <c r="K486" s="189"/>
      <c r="L486" s="195"/>
      <c r="M486" s="196"/>
      <c r="N486" s="197"/>
      <c r="O486" s="197"/>
      <c r="P486" s="197"/>
      <c r="Q486" s="197"/>
      <c r="R486" s="197"/>
      <c r="S486" s="197"/>
      <c r="T486" s="198"/>
      <c r="AT486" s="199" t="s">
        <v>130</v>
      </c>
      <c r="AU486" s="199" t="s">
        <v>81</v>
      </c>
      <c r="AV486" s="13" t="s">
        <v>81</v>
      </c>
      <c r="AW486" s="13" t="s">
        <v>132</v>
      </c>
      <c r="AX486" s="13" t="s">
        <v>71</v>
      </c>
      <c r="AY486" s="199" t="s">
        <v>120</v>
      </c>
    </row>
    <row r="487" spans="1:65" s="16" customFormat="1" ht="10">
      <c r="B487" s="221"/>
      <c r="C487" s="222"/>
      <c r="D487" s="190" t="s">
        <v>130</v>
      </c>
      <c r="E487" s="223" t="s">
        <v>19</v>
      </c>
      <c r="F487" s="224" t="s">
        <v>165</v>
      </c>
      <c r="G487" s="222"/>
      <c r="H487" s="225">
        <v>895.54480000000001</v>
      </c>
      <c r="I487" s="226"/>
      <c r="J487" s="222"/>
      <c r="K487" s="222"/>
      <c r="L487" s="227"/>
      <c r="M487" s="228"/>
      <c r="N487" s="229"/>
      <c r="O487" s="229"/>
      <c r="P487" s="229"/>
      <c r="Q487" s="229"/>
      <c r="R487" s="229"/>
      <c r="S487" s="229"/>
      <c r="T487" s="230"/>
      <c r="AT487" s="231" t="s">
        <v>130</v>
      </c>
      <c r="AU487" s="231" t="s">
        <v>81</v>
      </c>
      <c r="AV487" s="16" t="s">
        <v>151</v>
      </c>
      <c r="AW487" s="16" t="s">
        <v>132</v>
      </c>
      <c r="AX487" s="16" t="s">
        <v>71</v>
      </c>
      <c r="AY487" s="231" t="s">
        <v>120</v>
      </c>
    </row>
    <row r="488" spans="1:65" s="15" customFormat="1" ht="10">
      <c r="B488" s="211"/>
      <c r="C488" s="212"/>
      <c r="D488" s="190" t="s">
        <v>130</v>
      </c>
      <c r="E488" s="213" t="s">
        <v>19</v>
      </c>
      <c r="F488" s="214" t="s">
        <v>1842</v>
      </c>
      <c r="G488" s="212"/>
      <c r="H488" s="213" t="s">
        <v>19</v>
      </c>
      <c r="I488" s="215"/>
      <c r="J488" s="212"/>
      <c r="K488" s="212"/>
      <c r="L488" s="216"/>
      <c r="M488" s="217"/>
      <c r="N488" s="218"/>
      <c r="O488" s="218"/>
      <c r="P488" s="218"/>
      <c r="Q488" s="218"/>
      <c r="R488" s="218"/>
      <c r="S488" s="218"/>
      <c r="T488" s="219"/>
      <c r="AT488" s="220" t="s">
        <v>130</v>
      </c>
      <c r="AU488" s="220" t="s">
        <v>81</v>
      </c>
      <c r="AV488" s="15" t="s">
        <v>79</v>
      </c>
      <c r="AW488" s="15" t="s">
        <v>132</v>
      </c>
      <c r="AX488" s="15" t="s">
        <v>71</v>
      </c>
      <c r="AY488" s="220" t="s">
        <v>120</v>
      </c>
    </row>
    <row r="489" spans="1:65" s="13" customFormat="1" ht="10">
      <c r="B489" s="188"/>
      <c r="C489" s="189"/>
      <c r="D489" s="190" t="s">
        <v>130</v>
      </c>
      <c r="E489" s="191" t="s">
        <v>19</v>
      </c>
      <c r="F489" s="192" t="s">
        <v>1875</v>
      </c>
      <c r="G489" s="189"/>
      <c r="H489" s="193">
        <v>78.578500000000005</v>
      </c>
      <c r="I489" s="194"/>
      <c r="J489" s="189"/>
      <c r="K489" s="189"/>
      <c r="L489" s="195"/>
      <c r="M489" s="196"/>
      <c r="N489" s="197"/>
      <c r="O489" s="197"/>
      <c r="P489" s="197"/>
      <c r="Q489" s="197"/>
      <c r="R489" s="197"/>
      <c r="S489" s="197"/>
      <c r="T489" s="198"/>
      <c r="AT489" s="199" t="s">
        <v>130</v>
      </c>
      <c r="AU489" s="199" t="s">
        <v>81</v>
      </c>
      <c r="AV489" s="13" t="s">
        <v>81</v>
      </c>
      <c r="AW489" s="13" t="s">
        <v>132</v>
      </c>
      <c r="AX489" s="13" t="s">
        <v>71</v>
      </c>
      <c r="AY489" s="199" t="s">
        <v>120</v>
      </c>
    </row>
    <row r="490" spans="1:65" s="14" customFormat="1" ht="10">
      <c r="B490" s="200"/>
      <c r="C490" s="201"/>
      <c r="D490" s="190" t="s">
        <v>130</v>
      </c>
      <c r="E490" s="202" t="s">
        <v>19</v>
      </c>
      <c r="F490" s="203" t="s">
        <v>133</v>
      </c>
      <c r="G490" s="201"/>
      <c r="H490" s="204">
        <v>974.12329999999997</v>
      </c>
      <c r="I490" s="205"/>
      <c r="J490" s="201"/>
      <c r="K490" s="201"/>
      <c r="L490" s="206"/>
      <c r="M490" s="207"/>
      <c r="N490" s="208"/>
      <c r="O490" s="208"/>
      <c r="P490" s="208"/>
      <c r="Q490" s="208"/>
      <c r="R490" s="208"/>
      <c r="S490" s="208"/>
      <c r="T490" s="209"/>
      <c r="AT490" s="210" t="s">
        <v>130</v>
      </c>
      <c r="AU490" s="210" t="s">
        <v>81</v>
      </c>
      <c r="AV490" s="14" t="s">
        <v>128</v>
      </c>
      <c r="AW490" s="14" t="s">
        <v>132</v>
      </c>
      <c r="AX490" s="14" t="s">
        <v>79</v>
      </c>
      <c r="AY490" s="210" t="s">
        <v>120</v>
      </c>
    </row>
    <row r="491" spans="1:65" s="2" customFormat="1" ht="16.5" customHeight="1">
      <c r="A491" s="36"/>
      <c r="B491" s="37"/>
      <c r="C491" s="232" t="s">
        <v>959</v>
      </c>
      <c r="D491" s="232" t="s">
        <v>186</v>
      </c>
      <c r="E491" s="233" t="s">
        <v>1876</v>
      </c>
      <c r="F491" s="234" t="s">
        <v>1877</v>
      </c>
      <c r="G491" s="235" t="s">
        <v>301</v>
      </c>
      <c r="H491" s="236">
        <v>270.89999999999998</v>
      </c>
      <c r="I491" s="237"/>
      <c r="J491" s="238">
        <f>ROUND(I491*H491,2)</f>
        <v>0</v>
      </c>
      <c r="K491" s="234" t="s">
        <v>19</v>
      </c>
      <c r="L491" s="239"/>
      <c r="M491" s="240" t="s">
        <v>19</v>
      </c>
      <c r="N491" s="241" t="s">
        <v>42</v>
      </c>
      <c r="O491" s="66"/>
      <c r="P491" s="184">
        <f>O491*H491</f>
        <v>0</v>
      </c>
      <c r="Q491" s="184">
        <v>0</v>
      </c>
      <c r="R491" s="184">
        <f>Q491*H491</f>
        <v>0</v>
      </c>
      <c r="S491" s="184">
        <v>0</v>
      </c>
      <c r="T491" s="185">
        <f>S491*H491</f>
        <v>0</v>
      </c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R491" s="186" t="s">
        <v>191</v>
      </c>
      <c r="AT491" s="186" t="s">
        <v>186</v>
      </c>
      <c r="AU491" s="186" t="s">
        <v>81</v>
      </c>
      <c r="AY491" s="19" t="s">
        <v>120</v>
      </c>
      <c r="BE491" s="187">
        <f>IF(N491="základní",J491,0)</f>
        <v>0</v>
      </c>
      <c r="BF491" s="187">
        <f>IF(N491="snížená",J491,0)</f>
        <v>0</v>
      </c>
      <c r="BG491" s="187">
        <f>IF(N491="zákl. přenesená",J491,0)</f>
        <v>0</v>
      </c>
      <c r="BH491" s="187">
        <f>IF(N491="sníž. přenesená",J491,0)</f>
        <v>0</v>
      </c>
      <c r="BI491" s="187">
        <f>IF(N491="nulová",J491,0)</f>
        <v>0</v>
      </c>
      <c r="BJ491" s="19" t="s">
        <v>79</v>
      </c>
      <c r="BK491" s="187">
        <f>ROUND(I491*H491,2)</f>
        <v>0</v>
      </c>
      <c r="BL491" s="19" t="s">
        <v>128</v>
      </c>
      <c r="BM491" s="186" t="s">
        <v>1878</v>
      </c>
    </row>
    <row r="492" spans="1:65" s="15" customFormat="1" ht="10">
      <c r="B492" s="211"/>
      <c r="C492" s="212"/>
      <c r="D492" s="190" t="s">
        <v>130</v>
      </c>
      <c r="E492" s="213" t="s">
        <v>19</v>
      </c>
      <c r="F492" s="214" t="s">
        <v>1879</v>
      </c>
      <c r="G492" s="212"/>
      <c r="H492" s="213" t="s">
        <v>19</v>
      </c>
      <c r="I492" s="215"/>
      <c r="J492" s="212"/>
      <c r="K492" s="212"/>
      <c r="L492" s="216"/>
      <c r="M492" s="217"/>
      <c r="N492" s="218"/>
      <c r="O492" s="218"/>
      <c r="P492" s="218"/>
      <c r="Q492" s="218"/>
      <c r="R492" s="218"/>
      <c r="S492" s="218"/>
      <c r="T492" s="219"/>
      <c r="AT492" s="220" t="s">
        <v>130</v>
      </c>
      <c r="AU492" s="220" t="s">
        <v>81</v>
      </c>
      <c r="AV492" s="15" t="s">
        <v>79</v>
      </c>
      <c r="AW492" s="15" t="s">
        <v>132</v>
      </c>
      <c r="AX492" s="15" t="s">
        <v>71</v>
      </c>
      <c r="AY492" s="220" t="s">
        <v>120</v>
      </c>
    </row>
    <row r="493" spans="1:65" s="13" customFormat="1" ht="10">
      <c r="B493" s="188"/>
      <c r="C493" s="189"/>
      <c r="D493" s="190" t="s">
        <v>130</v>
      </c>
      <c r="E493" s="191" t="s">
        <v>19</v>
      </c>
      <c r="F493" s="192" t="s">
        <v>1880</v>
      </c>
      <c r="G493" s="189"/>
      <c r="H493" s="193">
        <v>62.37</v>
      </c>
      <c r="I493" s="194"/>
      <c r="J493" s="189"/>
      <c r="K493" s="189"/>
      <c r="L493" s="195"/>
      <c r="M493" s="196"/>
      <c r="N493" s="197"/>
      <c r="O493" s="197"/>
      <c r="P493" s="197"/>
      <c r="Q493" s="197"/>
      <c r="R493" s="197"/>
      <c r="S493" s="197"/>
      <c r="T493" s="198"/>
      <c r="AT493" s="199" t="s">
        <v>130</v>
      </c>
      <c r="AU493" s="199" t="s">
        <v>81</v>
      </c>
      <c r="AV493" s="13" t="s">
        <v>81</v>
      </c>
      <c r="AW493" s="13" t="s">
        <v>132</v>
      </c>
      <c r="AX493" s="13" t="s">
        <v>71</v>
      </c>
      <c r="AY493" s="199" t="s">
        <v>120</v>
      </c>
    </row>
    <row r="494" spans="1:65" s="13" customFormat="1" ht="10">
      <c r="B494" s="188"/>
      <c r="C494" s="189"/>
      <c r="D494" s="190" t="s">
        <v>130</v>
      </c>
      <c r="E494" s="191" t="s">
        <v>19</v>
      </c>
      <c r="F494" s="192" t="s">
        <v>1881</v>
      </c>
      <c r="G494" s="189"/>
      <c r="H494" s="193">
        <v>80.954999999999998</v>
      </c>
      <c r="I494" s="194"/>
      <c r="J494" s="189"/>
      <c r="K494" s="189"/>
      <c r="L494" s="195"/>
      <c r="M494" s="196"/>
      <c r="N494" s="197"/>
      <c r="O494" s="197"/>
      <c r="P494" s="197"/>
      <c r="Q494" s="197"/>
      <c r="R494" s="197"/>
      <c r="S494" s="197"/>
      <c r="T494" s="198"/>
      <c r="AT494" s="199" t="s">
        <v>130</v>
      </c>
      <c r="AU494" s="199" t="s">
        <v>81</v>
      </c>
      <c r="AV494" s="13" t="s">
        <v>81</v>
      </c>
      <c r="AW494" s="13" t="s">
        <v>132</v>
      </c>
      <c r="AX494" s="13" t="s">
        <v>71</v>
      </c>
      <c r="AY494" s="199" t="s">
        <v>120</v>
      </c>
    </row>
    <row r="495" spans="1:65" s="13" customFormat="1" ht="10">
      <c r="B495" s="188"/>
      <c r="C495" s="189"/>
      <c r="D495" s="190" t="s">
        <v>130</v>
      </c>
      <c r="E495" s="191" t="s">
        <v>19</v>
      </c>
      <c r="F495" s="192" t="s">
        <v>1882</v>
      </c>
      <c r="G495" s="189"/>
      <c r="H495" s="193">
        <v>86.625</v>
      </c>
      <c r="I495" s="194"/>
      <c r="J495" s="189"/>
      <c r="K495" s="189"/>
      <c r="L495" s="195"/>
      <c r="M495" s="196"/>
      <c r="N495" s="197"/>
      <c r="O495" s="197"/>
      <c r="P495" s="197"/>
      <c r="Q495" s="197"/>
      <c r="R495" s="197"/>
      <c r="S495" s="197"/>
      <c r="T495" s="198"/>
      <c r="AT495" s="199" t="s">
        <v>130</v>
      </c>
      <c r="AU495" s="199" t="s">
        <v>81</v>
      </c>
      <c r="AV495" s="13" t="s">
        <v>81</v>
      </c>
      <c r="AW495" s="13" t="s">
        <v>132</v>
      </c>
      <c r="AX495" s="13" t="s">
        <v>71</v>
      </c>
      <c r="AY495" s="199" t="s">
        <v>120</v>
      </c>
    </row>
    <row r="496" spans="1:65" s="13" customFormat="1" ht="10">
      <c r="B496" s="188"/>
      <c r="C496" s="189"/>
      <c r="D496" s="190" t="s">
        <v>130</v>
      </c>
      <c r="E496" s="191" t="s">
        <v>19</v>
      </c>
      <c r="F496" s="192" t="s">
        <v>1883</v>
      </c>
      <c r="G496" s="189"/>
      <c r="H496" s="193">
        <v>40.950000000000003</v>
      </c>
      <c r="I496" s="194"/>
      <c r="J496" s="189"/>
      <c r="K496" s="189"/>
      <c r="L496" s="195"/>
      <c r="M496" s="196"/>
      <c r="N496" s="197"/>
      <c r="O496" s="197"/>
      <c r="P496" s="197"/>
      <c r="Q496" s="197"/>
      <c r="R496" s="197"/>
      <c r="S496" s="197"/>
      <c r="T496" s="198"/>
      <c r="AT496" s="199" t="s">
        <v>130</v>
      </c>
      <c r="AU496" s="199" t="s">
        <v>81</v>
      </c>
      <c r="AV496" s="13" t="s">
        <v>81</v>
      </c>
      <c r="AW496" s="13" t="s">
        <v>132</v>
      </c>
      <c r="AX496" s="13" t="s">
        <v>71</v>
      </c>
      <c r="AY496" s="199" t="s">
        <v>120</v>
      </c>
    </row>
    <row r="497" spans="1:65" s="14" customFormat="1" ht="10">
      <c r="B497" s="200"/>
      <c r="C497" s="201"/>
      <c r="D497" s="190" t="s">
        <v>130</v>
      </c>
      <c r="E497" s="202" t="s">
        <v>19</v>
      </c>
      <c r="F497" s="203" t="s">
        <v>133</v>
      </c>
      <c r="G497" s="201"/>
      <c r="H497" s="204">
        <v>270.89999999999998</v>
      </c>
      <c r="I497" s="205"/>
      <c r="J497" s="201"/>
      <c r="K497" s="201"/>
      <c r="L497" s="206"/>
      <c r="M497" s="207"/>
      <c r="N497" s="208"/>
      <c r="O497" s="208"/>
      <c r="P497" s="208"/>
      <c r="Q497" s="208"/>
      <c r="R497" s="208"/>
      <c r="S497" s="208"/>
      <c r="T497" s="209"/>
      <c r="AT497" s="210" t="s">
        <v>130</v>
      </c>
      <c r="AU497" s="210" t="s">
        <v>81</v>
      </c>
      <c r="AV497" s="14" t="s">
        <v>128</v>
      </c>
      <c r="AW497" s="14" t="s">
        <v>132</v>
      </c>
      <c r="AX497" s="14" t="s">
        <v>79</v>
      </c>
      <c r="AY497" s="210" t="s">
        <v>120</v>
      </c>
    </row>
    <row r="498" spans="1:65" s="2" customFormat="1" ht="16.5" customHeight="1">
      <c r="A498" s="36"/>
      <c r="B498" s="37"/>
      <c r="C498" s="232" t="s">
        <v>965</v>
      </c>
      <c r="D498" s="232" t="s">
        <v>186</v>
      </c>
      <c r="E498" s="233" t="s">
        <v>1884</v>
      </c>
      <c r="F498" s="234" t="s">
        <v>1885</v>
      </c>
      <c r="G498" s="235" t="s">
        <v>189</v>
      </c>
      <c r="H498" s="236">
        <v>8.3000000000000004E-2</v>
      </c>
      <c r="I498" s="237"/>
      <c r="J498" s="238">
        <f>ROUND(I498*H498,2)</f>
        <v>0</v>
      </c>
      <c r="K498" s="234" t="s">
        <v>536</v>
      </c>
      <c r="L498" s="239"/>
      <c r="M498" s="240" t="s">
        <v>19</v>
      </c>
      <c r="N498" s="241" t="s">
        <v>42</v>
      </c>
      <c r="O498" s="66"/>
      <c r="P498" s="184">
        <f>O498*H498</f>
        <v>0</v>
      </c>
      <c r="Q498" s="184">
        <v>1</v>
      </c>
      <c r="R498" s="184">
        <f>Q498*H498</f>
        <v>8.3000000000000004E-2</v>
      </c>
      <c r="S498" s="184">
        <v>0</v>
      </c>
      <c r="T498" s="185">
        <f>S498*H498</f>
        <v>0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186" t="s">
        <v>191</v>
      </c>
      <c r="AT498" s="186" t="s">
        <v>186</v>
      </c>
      <c r="AU498" s="186" t="s">
        <v>81</v>
      </c>
      <c r="AY498" s="19" t="s">
        <v>120</v>
      </c>
      <c r="BE498" s="187">
        <f>IF(N498="základní",J498,0)</f>
        <v>0</v>
      </c>
      <c r="BF498" s="187">
        <f>IF(N498="snížená",J498,0)</f>
        <v>0</v>
      </c>
      <c r="BG498" s="187">
        <f>IF(N498="zákl. přenesená",J498,0)</f>
        <v>0</v>
      </c>
      <c r="BH498" s="187">
        <f>IF(N498="sníž. přenesená",J498,0)</f>
        <v>0</v>
      </c>
      <c r="BI498" s="187">
        <f>IF(N498="nulová",J498,0)</f>
        <v>0</v>
      </c>
      <c r="BJ498" s="19" t="s">
        <v>79</v>
      </c>
      <c r="BK498" s="187">
        <f>ROUND(I498*H498,2)</f>
        <v>0</v>
      </c>
      <c r="BL498" s="19" t="s">
        <v>128</v>
      </c>
      <c r="BM498" s="186" t="s">
        <v>1886</v>
      </c>
    </row>
    <row r="499" spans="1:65" s="15" customFormat="1" ht="10">
      <c r="B499" s="211"/>
      <c r="C499" s="212"/>
      <c r="D499" s="190" t="s">
        <v>130</v>
      </c>
      <c r="E499" s="213" t="s">
        <v>19</v>
      </c>
      <c r="F499" s="214" t="s">
        <v>1842</v>
      </c>
      <c r="G499" s="212"/>
      <c r="H499" s="213" t="s">
        <v>19</v>
      </c>
      <c r="I499" s="215"/>
      <c r="J499" s="212"/>
      <c r="K499" s="212"/>
      <c r="L499" s="216"/>
      <c r="M499" s="217"/>
      <c r="N499" s="218"/>
      <c r="O499" s="218"/>
      <c r="P499" s="218"/>
      <c r="Q499" s="218"/>
      <c r="R499" s="218"/>
      <c r="S499" s="218"/>
      <c r="T499" s="219"/>
      <c r="AT499" s="220" t="s">
        <v>130</v>
      </c>
      <c r="AU499" s="220" t="s">
        <v>81</v>
      </c>
      <c r="AV499" s="15" t="s">
        <v>79</v>
      </c>
      <c r="AW499" s="15" t="s">
        <v>132</v>
      </c>
      <c r="AX499" s="15" t="s">
        <v>71</v>
      </c>
      <c r="AY499" s="220" t="s">
        <v>120</v>
      </c>
    </row>
    <row r="500" spans="1:65" s="13" customFormat="1" ht="10">
      <c r="B500" s="188"/>
      <c r="C500" s="189"/>
      <c r="D500" s="190" t="s">
        <v>130</v>
      </c>
      <c r="E500" s="191" t="s">
        <v>19</v>
      </c>
      <c r="F500" s="192" t="s">
        <v>1887</v>
      </c>
      <c r="G500" s="189"/>
      <c r="H500" s="193">
        <v>8.2507424999999995E-2</v>
      </c>
      <c r="I500" s="194"/>
      <c r="J500" s="189"/>
      <c r="K500" s="189"/>
      <c r="L500" s="195"/>
      <c r="M500" s="196"/>
      <c r="N500" s="197"/>
      <c r="O500" s="197"/>
      <c r="P500" s="197"/>
      <c r="Q500" s="197"/>
      <c r="R500" s="197"/>
      <c r="S500" s="197"/>
      <c r="T500" s="198"/>
      <c r="AT500" s="199" t="s">
        <v>130</v>
      </c>
      <c r="AU500" s="199" t="s">
        <v>81</v>
      </c>
      <c r="AV500" s="13" t="s">
        <v>81</v>
      </c>
      <c r="AW500" s="13" t="s">
        <v>132</v>
      </c>
      <c r="AX500" s="13" t="s">
        <v>71</v>
      </c>
      <c r="AY500" s="199" t="s">
        <v>120</v>
      </c>
    </row>
    <row r="501" spans="1:65" s="14" customFormat="1" ht="10">
      <c r="B501" s="200"/>
      <c r="C501" s="201"/>
      <c r="D501" s="190" t="s">
        <v>130</v>
      </c>
      <c r="E501" s="202" t="s">
        <v>19</v>
      </c>
      <c r="F501" s="203" t="s">
        <v>133</v>
      </c>
      <c r="G501" s="201"/>
      <c r="H501" s="204">
        <v>8.2507424999999995E-2</v>
      </c>
      <c r="I501" s="205"/>
      <c r="J501" s="201"/>
      <c r="K501" s="201"/>
      <c r="L501" s="206"/>
      <c r="M501" s="207"/>
      <c r="N501" s="208"/>
      <c r="O501" s="208"/>
      <c r="P501" s="208"/>
      <c r="Q501" s="208"/>
      <c r="R501" s="208"/>
      <c r="S501" s="208"/>
      <c r="T501" s="209"/>
      <c r="AT501" s="210" t="s">
        <v>130</v>
      </c>
      <c r="AU501" s="210" t="s">
        <v>81</v>
      </c>
      <c r="AV501" s="14" t="s">
        <v>128</v>
      </c>
      <c r="AW501" s="14" t="s">
        <v>132</v>
      </c>
      <c r="AX501" s="14" t="s">
        <v>79</v>
      </c>
      <c r="AY501" s="210" t="s">
        <v>120</v>
      </c>
    </row>
    <row r="502" spans="1:65" s="2" customFormat="1" ht="16.5" customHeight="1">
      <c r="A502" s="36"/>
      <c r="B502" s="37"/>
      <c r="C502" s="232" t="s">
        <v>972</v>
      </c>
      <c r="D502" s="232" t="s">
        <v>186</v>
      </c>
      <c r="E502" s="233" t="s">
        <v>1888</v>
      </c>
      <c r="F502" s="234" t="s">
        <v>1889</v>
      </c>
      <c r="G502" s="235" t="s">
        <v>189</v>
      </c>
      <c r="H502" s="236">
        <v>0.13800000000000001</v>
      </c>
      <c r="I502" s="237"/>
      <c r="J502" s="238">
        <f>ROUND(I502*H502,2)</f>
        <v>0</v>
      </c>
      <c r="K502" s="234" t="s">
        <v>536</v>
      </c>
      <c r="L502" s="239"/>
      <c r="M502" s="240" t="s">
        <v>19</v>
      </c>
      <c r="N502" s="241" t="s">
        <v>42</v>
      </c>
      <c r="O502" s="66"/>
      <c r="P502" s="184">
        <f>O502*H502</f>
        <v>0</v>
      </c>
      <c r="Q502" s="184">
        <v>1</v>
      </c>
      <c r="R502" s="184">
        <f>Q502*H502</f>
        <v>0.13800000000000001</v>
      </c>
      <c r="S502" s="184">
        <v>0</v>
      </c>
      <c r="T502" s="185">
        <f>S502*H502</f>
        <v>0</v>
      </c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R502" s="186" t="s">
        <v>191</v>
      </c>
      <c r="AT502" s="186" t="s">
        <v>186</v>
      </c>
      <c r="AU502" s="186" t="s">
        <v>81</v>
      </c>
      <c r="AY502" s="19" t="s">
        <v>120</v>
      </c>
      <c r="BE502" s="187">
        <f>IF(N502="základní",J502,0)</f>
        <v>0</v>
      </c>
      <c r="BF502" s="187">
        <f>IF(N502="snížená",J502,0)</f>
        <v>0</v>
      </c>
      <c r="BG502" s="187">
        <f>IF(N502="zákl. přenesená",J502,0)</f>
        <v>0</v>
      </c>
      <c r="BH502" s="187">
        <f>IF(N502="sníž. přenesená",J502,0)</f>
        <v>0</v>
      </c>
      <c r="BI502" s="187">
        <f>IF(N502="nulová",J502,0)</f>
        <v>0</v>
      </c>
      <c r="BJ502" s="19" t="s">
        <v>79</v>
      </c>
      <c r="BK502" s="187">
        <f>ROUND(I502*H502,2)</f>
        <v>0</v>
      </c>
      <c r="BL502" s="19" t="s">
        <v>128</v>
      </c>
      <c r="BM502" s="186" t="s">
        <v>1890</v>
      </c>
    </row>
    <row r="503" spans="1:65" s="15" customFormat="1" ht="10">
      <c r="B503" s="211"/>
      <c r="C503" s="212"/>
      <c r="D503" s="190" t="s">
        <v>130</v>
      </c>
      <c r="E503" s="213" t="s">
        <v>19</v>
      </c>
      <c r="F503" s="214" t="s">
        <v>1891</v>
      </c>
      <c r="G503" s="212"/>
      <c r="H503" s="213" t="s">
        <v>19</v>
      </c>
      <c r="I503" s="215"/>
      <c r="J503" s="212"/>
      <c r="K503" s="212"/>
      <c r="L503" s="216"/>
      <c r="M503" s="217"/>
      <c r="N503" s="218"/>
      <c r="O503" s="218"/>
      <c r="P503" s="218"/>
      <c r="Q503" s="218"/>
      <c r="R503" s="218"/>
      <c r="S503" s="218"/>
      <c r="T503" s="219"/>
      <c r="AT503" s="220" t="s">
        <v>130</v>
      </c>
      <c r="AU503" s="220" t="s">
        <v>81</v>
      </c>
      <c r="AV503" s="15" t="s">
        <v>79</v>
      </c>
      <c r="AW503" s="15" t="s">
        <v>132</v>
      </c>
      <c r="AX503" s="15" t="s">
        <v>71</v>
      </c>
      <c r="AY503" s="220" t="s">
        <v>120</v>
      </c>
    </row>
    <row r="504" spans="1:65" s="13" customFormat="1" ht="10">
      <c r="B504" s="188"/>
      <c r="C504" s="189"/>
      <c r="D504" s="190" t="s">
        <v>130</v>
      </c>
      <c r="E504" s="191" t="s">
        <v>19</v>
      </c>
      <c r="F504" s="192" t="s">
        <v>1892</v>
      </c>
      <c r="G504" s="189"/>
      <c r="H504" s="193">
        <v>8.7927000000000005E-2</v>
      </c>
      <c r="I504" s="194"/>
      <c r="J504" s="189"/>
      <c r="K504" s="189"/>
      <c r="L504" s="195"/>
      <c r="M504" s="196"/>
      <c r="N504" s="197"/>
      <c r="O504" s="197"/>
      <c r="P504" s="197"/>
      <c r="Q504" s="197"/>
      <c r="R504" s="197"/>
      <c r="S504" s="197"/>
      <c r="T504" s="198"/>
      <c r="AT504" s="199" t="s">
        <v>130</v>
      </c>
      <c r="AU504" s="199" t="s">
        <v>81</v>
      </c>
      <c r="AV504" s="13" t="s">
        <v>81</v>
      </c>
      <c r="AW504" s="13" t="s">
        <v>132</v>
      </c>
      <c r="AX504" s="13" t="s">
        <v>71</v>
      </c>
      <c r="AY504" s="199" t="s">
        <v>120</v>
      </c>
    </row>
    <row r="505" spans="1:65" s="13" customFormat="1" ht="10">
      <c r="B505" s="188"/>
      <c r="C505" s="189"/>
      <c r="D505" s="190" t="s">
        <v>130</v>
      </c>
      <c r="E505" s="191" t="s">
        <v>19</v>
      </c>
      <c r="F505" s="192" t="s">
        <v>1893</v>
      </c>
      <c r="G505" s="189"/>
      <c r="H505" s="193">
        <v>4.9770000000000002E-2</v>
      </c>
      <c r="I505" s="194"/>
      <c r="J505" s="189"/>
      <c r="K505" s="189"/>
      <c r="L505" s="195"/>
      <c r="M505" s="196"/>
      <c r="N505" s="197"/>
      <c r="O505" s="197"/>
      <c r="P505" s="197"/>
      <c r="Q505" s="197"/>
      <c r="R505" s="197"/>
      <c r="S505" s="197"/>
      <c r="T505" s="198"/>
      <c r="AT505" s="199" t="s">
        <v>130</v>
      </c>
      <c r="AU505" s="199" t="s">
        <v>81</v>
      </c>
      <c r="AV505" s="13" t="s">
        <v>81</v>
      </c>
      <c r="AW505" s="13" t="s">
        <v>132</v>
      </c>
      <c r="AX505" s="13" t="s">
        <v>71</v>
      </c>
      <c r="AY505" s="199" t="s">
        <v>120</v>
      </c>
    </row>
    <row r="506" spans="1:65" s="14" customFormat="1" ht="10">
      <c r="B506" s="200"/>
      <c r="C506" s="201"/>
      <c r="D506" s="190" t="s">
        <v>130</v>
      </c>
      <c r="E506" s="202" t="s">
        <v>19</v>
      </c>
      <c r="F506" s="203" t="s">
        <v>133</v>
      </c>
      <c r="G506" s="201"/>
      <c r="H506" s="204">
        <v>0.13769700000000001</v>
      </c>
      <c r="I506" s="205"/>
      <c r="J506" s="201"/>
      <c r="K506" s="201"/>
      <c r="L506" s="206"/>
      <c r="M506" s="207"/>
      <c r="N506" s="208"/>
      <c r="O506" s="208"/>
      <c r="P506" s="208"/>
      <c r="Q506" s="208"/>
      <c r="R506" s="208"/>
      <c r="S506" s="208"/>
      <c r="T506" s="209"/>
      <c r="AT506" s="210" t="s">
        <v>130</v>
      </c>
      <c r="AU506" s="210" t="s">
        <v>81</v>
      </c>
      <c r="AV506" s="14" t="s">
        <v>128</v>
      </c>
      <c r="AW506" s="14" t="s">
        <v>132</v>
      </c>
      <c r="AX506" s="14" t="s">
        <v>79</v>
      </c>
      <c r="AY506" s="210" t="s">
        <v>120</v>
      </c>
    </row>
    <row r="507" spans="1:65" s="2" customFormat="1" ht="16.5" customHeight="1">
      <c r="A507" s="36"/>
      <c r="B507" s="37"/>
      <c r="C507" s="232" t="s">
        <v>979</v>
      </c>
      <c r="D507" s="232" t="s">
        <v>186</v>
      </c>
      <c r="E507" s="233" t="s">
        <v>866</v>
      </c>
      <c r="F507" s="234" t="s">
        <v>867</v>
      </c>
      <c r="G507" s="235" t="s">
        <v>189</v>
      </c>
      <c r="H507" s="236">
        <v>0.59899999999999998</v>
      </c>
      <c r="I507" s="237"/>
      <c r="J507" s="238">
        <f>ROUND(I507*H507,2)</f>
        <v>0</v>
      </c>
      <c r="K507" s="234" t="s">
        <v>536</v>
      </c>
      <c r="L507" s="239"/>
      <c r="M507" s="240" t="s">
        <v>19</v>
      </c>
      <c r="N507" s="241" t="s">
        <v>42</v>
      </c>
      <c r="O507" s="66"/>
      <c r="P507" s="184">
        <f>O507*H507</f>
        <v>0</v>
      </c>
      <c r="Q507" s="184">
        <v>1</v>
      </c>
      <c r="R507" s="184">
        <f>Q507*H507</f>
        <v>0.59899999999999998</v>
      </c>
      <c r="S507" s="184">
        <v>0</v>
      </c>
      <c r="T507" s="185">
        <f>S507*H507</f>
        <v>0</v>
      </c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R507" s="186" t="s">
        <v>191</v>
      </c>
      <c r="AT507" s="186" t="s">
        <v>186</v>
      </c>
      <c r="AU507" s="186" t="s">
        <v>81</v>
      </c>
      <c r="AY507" s="19" t="s">
        <v>120</v>
      </c>
      <c r="BE507" s="187">
        <f>IF(N507="základní",J507,0)</f>
        <v>0</v>
      </c>
      <c r="BF507" s="187">
        <f>IF(N507="snížená",J507,0)</f>
        <v>0</v>
      </c>
      <c r="BG507" s="187">
        <f>IF(N507="zákl. přenesená",J507,0)</f>
        <v>0</v>
      </c>
      <c r="BH507" s="187">
        <f>IF(N507="sníž. přenesená",J507,0)</f>
        <v>0</v>
      </c>
      <c r="BI507" s="187">
        <f>IF(N507="nulová",J507,0)</f>
        <v>0</v>
      </c>
      <c r="BJ507" s="19" t="s">
        <v>79</v>
      </c>
      <c r="BK507" s="187">
        <f>ROUND(I507*H507,2)</f>
        <v>0</v>
      </c>
      <c r="BL507" s="19" t="s">
        <v>128</v>
      </c>
      <c r="BM507" s="186" t="s">
        <v>1894</v>
      </c>
    </row>
    <row r="508" spans="1:65" s="15" customFormat="1" ht="10">
      <c r="B508" s="211"/>
      <c r="C508" s="212"/>
      <c r="D508" s="190" t="s">
        <v>130</v>
      </c>
      <c r="E508" s="213" t="s">
        <v>19</v>
      </c>
      <c r="F508" s="214" t="s">
        <v>1895</v>
      </c>
      <c r="G508" s="212"/>
      <c r="H508" s="213" t="s">
        <v>19</v>
      </c>
      <c r="I508" s="215"/>
      <c r="J508" s="212"/>
      <c r="K508" s="212"/>
      <c r="L508" s="216"/>
      <c r="M508" s="217"/>
      <c r="N508" s="218"/>
      <c r="O508" s="218"/>
      <c r="P508" s="218"/>
      <c r="Q508" s="218"/>
      <c r="R508" s="218"/>
      <c r="S508" s="218"/>
      <c r="T508" s="219"/>
      <c r="AT508" s="220" t="s">
        <v>130</v>
      </c>
      <c r="AU508" s="220" t="s">
        <v>81</v>
      </c>
      <c r="AV508" s="15" t="s">
        <v>79</v>
      </c>
      <c r="AW508" s="15" t="s">
        <v>132</v>
      </c>
      <c r="AX508" s="15" t="s">
        <v>71</v>
      </c>
      <c r="AY508" s="220" t="s">
        <v>120</v>
      </c>
    </row>
    <row r="509" spans="1:65" s="13" customFormat="1" ht="10">
      <c r="B509" s="188"/>
      <c r="C509" s="189"/>
      <c r="D509" s="190" t="s">
        <v>130</v>
      </c>
      <c r="E509" s="191" t="s">
        <v>19</v>
      </c>
      <c r="F509" s="192" t="s">
        <v>1896</v>
      </c>
      <c r="G509" s="189"/>
      <c r="H509" s="193">
        <v>0.42522984000000003</v>
      </c>
      <c r="I509" s="194"/>
      <c r="J509" s="189"/>
      <c r="K509" s="189"/>
      <c r="L509" s="195"/>
      <c r="M509" s="196"/>
      <c r="N509" s="197"/>
      <c r="O509" s="197"/>
      <c r="P509" s="197"/>
      <c r="Q509" s="197"/>
      <c r="R509" s="197"/>
      <c r="S509" s="197"/>
      <c r="T509" s="198"/>
      <c r="AT509" s="199" t="s">
        <v>130</v>
      </c>
      <c r="AU509" s="199" t="s">
        <v>81</v>
      </c>
      <c r="AV509" s="13" t="s">
        <v>81</v>
      </c>
      <c r="AW509" s="13" t="s">
        <v>132</v>
      </c>
      <c r="AX509" s="13" t="s">
        <v>71</v>
      </c>
      <c r="AY509" s="199" t="s">
        <v>120</v>
      </c>
    </row>
    <row r="510" spans="1:65" s="15" customFormat="1" ht="10">
      <c r="B510" s="211"/>
      <c r="C510" s="212"/>
      <c r="D510" s="190" t="s">
        <v>130</v>
      </c>
      <c r="E510" s="213" t="s">
        <v>19</v>
      </c>
      <c r="F510" s="214" t="s">
        <v>1829</v>
      </c>
      <c r="G510" s="212"/>
      <c r="H510" s="213" t="s">
        <v>19</v>
      </c>
      <c r="I510" s="215"/>
      <c r="J510" s="212"/>
      <c r="K510" s="212"/>
      <c r="L510" s="216"/>
      <c r="M510" s="217"/>
      <c r="N510" s="218"/>
      <c r="O510" s="218"/>
      <c r="P510" s="218"/>
      <c r="Q510" s="218"/>
      <c r="R510" s="218"/>
      <c r="S510" s="218"/>
      <c r="T510" s="219"/>
      <c r="AT510" s="220" t="s">
        <v>130</v>
      </c>
      <c r="AU510" s="220" t="s">
        <v>81</v>
      </c>
      <c r="AV510" s="15" t="s">
        <v>79</v>
      </c>
      <c r="AW510" s="15" t="s">
        <v>132</v>
      </c>
      <c r="AX510" s="15" t="s">
        <v>71</v>
      </c>
      <c r="AY510" s="220" t="s">
        <v>120</v>
      </c>
    </row>
    <row r="511" spans="1:65" s="13" customFormat="1" ht="10">
      <c r="B511" s="188"/>
      <c r="C511" s="189"/>
      <c r="D511" s="190" t="s">
        <v>130</v>
      </c>
      <c r="E511" s="191" t="s">
        <v>19</v>
      </c>
      <c r="F511" s="192" t="s">
        <v>1897</v>
      </c>
      <c r="G511" s="189"/>
      <c r="H511" s="193">
        <v>0.17360574000000001</v>
      </c>
      <c r="I511" s="194"/>
      <c r="J511" s="189"/>
      <c r="K511" s="189"/>
      <c r="L511" s="195"/>
      <c r="M511" s="196"/>
      <c r="N511" s="197"/>
      <c r="O511" s="197"/>
      <c r="P511" s="197"/>
      <c r="Q511" s="197"/>
      <c r="R511" s="197"/>
      <c r="S511" s="197"/>
      <c r="T511" s="198"/>
      <c r="AT511" s="199" t="s">
        <v>130</v>
      </c>
      <c r="AU511" s="199" t="s">
        <v>81</v>
      </c>
      <c r="AV511" s="13" t="s">
        <v>81</v>
      </c>
      <c r="AW511" s="13" t="s">
        <v>132</v>
      </c>
      <c r="AX511" s="13" t="s">
        <v>71</v>
      </c>
      <c r="AY511" s="199" t="s">
        <v>120</v>
      </c>
    </row>
    <row r="512" spans="1:65" s="14" customFormat="1" ht="10">
      <c r="B512" s="200"/>
      <c r="C512" s="201"/>
      <c r="D512" s="190" t="s">
        <v>130</v>
      </c>
      <c r="E512" s="202" t="s">
        <v>19</v>
      </c>
      <c r="F512" s="203" t="s">
        <v>133</v>
      </c>
      <c r="G512" s="201"/>
      <c r="H512" s="204">
        <v>0.59883558000000003</v>
      </c>
      <c r="I512" s="205"/>
      <c r="J512" s="201"/>
      <c r="K512" s="201"/>
      <c r="L512" s="206"/>
      <c r="M512" s="207"/>
      <c r="N512" s="208"/>
      <c r="O512" s="208"/>
      <c r="P512" s="208"/>
      <c r="Q512" s="208"/>
      <c r="R512" s="208"/>
      <c r="S512" s="208"/>
      <c r="T512" s="209"/>
      <c r="AT512" s="210" t="s">
        <v>130</v>
      </c>
      <c r="AU512" s="210" t="s">
        <v>81</v>
      </c>
      <c r="AV512" s="14" t="s">
        <v>128</v>
      </c>
      <c r="AW512" s="14" t="s">
        <v>132</v>
      </c>
      <c r="AX512" s="14" t="s">
        <v>79</v>
      </c>
      <c r="AY512" s="210" t="s">
        <v>120</v>
      </c>
    </row>
    <row r="513" spans="1:65" s="2" customFormat="1" ht="16.5" customHeight="1">
      <c r="A513" s="36"/>
      <c r="B513" s="37"/>
      <c r="C513" s="232" t="s">
        <v>987</v>
      </c>
      <c r="D513" s="232" t="s">
        <v>186</v>
      </c>
      <c r="E513" s="233" t="s">
        <v>1898</v>
      </c>
      <c r="F513" s="234" t="s">
        <v>1899</v>
      </c>
      <c r="G513" s="235" t="s">
        <v>189</v>
      </c>
      <c r="H513" s="236">
        <v>0.26900000000000002</v>
      </c>
      <c r="I513" s="237"/>
      <c r="J513" s="238">
        <f>ROUND(I513*H513,2)</f>
        <v>0</v>
      </c>
      <c r="K513" s="234" t="s">
        <v>19</v>
      </c>
      <c r="L513" s="239"/>
      <c r="M513" s="240" t="s">
        <v>19</v>
      </c>
      <c r="N513" s="241" t="s">
        <v>42</v>
      </c>
      <c r="O513" s="66"/>
      <c r="P513" s="184">
        <f>O513*H513</f>
        <v>0</v>
      </c>
      <c r="Q513" s="184">
        <v>1</v>
      </c>
      <c r="R513" s="184">
        <f>Q513*H513</f>
        <v>0.26900000000000002</v>
      </c>
      <c r="S513" s="184">
        <v>0</v>
      </c>
      <c r="T513" s="185">
        <f>S513*H513</f>
        <v>0</v>
      </c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R513" s="186" t="s">
        <v>191</v>
      </c>
      <c r="AT513" s="186" t="s">
        <v>186</v>
      </c>
      <c r="AU513" s="186" t="s">
        <v>81</v>
      </c>
      <c r="AY513" s="19" t="s">
        <v>120</v>
      </c>
      <c r="BE513" s="187">
        <f>IF(N513="základní",J513,0)</f>
        <v>0</v>
      </c>
      <c r="BF513" s="187">
        <f>IF(N513="snížená",J513,0)</f>
        <v>0</v>
      </c>
      <c r="BG513" s="187">
        <f>IF(N513="zákl. přenesená",J513,0)</f>
        <v>0</v>
      </c>
      <c r="BH513" s="187">
        <f>IF(N513="sníž. přenesená",J513,0)</f>
        <v>0</v>
      </c>
      <c r="BI513" s="187">
        <f>IF(N513="nulová",J513,0)</f>
        <v>0</v>
      </c>
      <c r="BJ513" s="19" t="s">
        <v>79</v>
      </c>
      <c r="BK513" s="187">
        <f>ROUND(I513*H513,2)</f>
        <v>0</v>
      </c>
      <c r="BL513" s="19" t="s">
        <v>128</v>
      </c>
      <c r="BM513" s="186" t="s">
        <v>1900</v>
      </c>
    </row>
    <row r="514" spans="1:65" s="15" customFormat="1" ht="10">
      <c r="B514" s="211"/>
      <c r="C514" s="212"/>
      <c r="D514" s="190" t="s">
        <v>130</v>
      </c>
      <c r="E514" s="213" t="s">
        <v>19</v>
      </c>
      <c r="F514" s="214" t="s">
        <v>1901</v>
      </c>
      <c r="G514" s="212"/>
      <c r="H514" s="213" t="s">
        <v>19</v>
      </c>
      <c r="I514" s="215"/>
      <c r="J514" s="212"/>
      <c r="K514" s="212"/>
      <c r="L514" s="216"/>
      <c r="M514" s="217"/>
      <c r="N514" s="218"/>
      <c r="O514" s="218"/>
      <c r="P514" s="218"/>
      <c r="Q514" s="218"/>
      <c r="R514" s="218"/>
      <c r="S514" s="218"/>
      <c r="T514" s="219"/>
      <c r="AT514" s="220" t="s">
        <v>130</v>
      </c>
      <c r="AU514" s="220" t="s">
        <v>81</v>
      </c>
      <c r="AV514" s="15" t="s">
        <v>79</v>
      </c>
      <c r="AW514" s="15" t="s">
        <v>132</v>
      </c>
      <c r="AX514" s="15" t="s">
        <v>71</v>
      </c>
      <c r="AY514" s="220" t="s">
        <v>120</v>
      </c>
    </row>
    <row r="515" spans="1:65" s="13" customFormat="1" ht="10">
      <c r="B515" s="188"/>
      <c r="C515" s="189"/>
      <c r="D515" s="190" t="s">
        <v>130</v>
      </c>
      <c r="E515" s="191" t="s">
        <v>19</v>
      </c>
      <c r="F515" s="192" t="s">
        <v>1902</v>
      </c>
      <c r="G515" s="189"/>
      <c r="H515" s="193">
        <v>0.26903519999999997</v>
      </c>
      <c r="I515" s="194"/>
      <c r="J515" s="189"/>
      <c r="K515" s="189"/>
      <c r="L515" s="195"/>
      <c r="M515" s="196"/>
      <c r="N515" s="197"/>
      <c r="O515" s="197"/>
      <c r="P515" s="197"/>
      <c r="Q515" s="197"/>
      <c r="R515" s="197"/>
      <c r="S515" s="197"/>
      <c r="T515" s="198"/>
      <c r="AT515" s="199" t="s">
        <v>130</v>
      </c>
      <c r="AU515" s="199" t="s">
        <v>81</v>
      </c>
      <c r="AV515" s="13" t="s">
        <v>81</v>
      </c>
      <c r="AW515" s="13" t="s">
        <v>132</v>
      </c>
      <c r="AX515" s="13" t="s">
        <v>71</v>
      </c>
      <c r="AY515" s="199" t="s">
        <v>120</v>
      </c>
    </row>
    <row r="516" spans="1:65" s="14" customFormat="1" ht="10">
      <c r="B516" s="200"/>
      <c r="C516" s="201"/>
      <c r="D516" s="190" t="s">
        <v>130</v>
      </c>
      <c r="E516" s="202" t="s">
        <v>19</v>
      </c>
      <c r="F516" s="203" t="s">
        <v>133</v>
      </c>
      <c r="G516" s="201"/>
      <c r="H516" s="204">
        <v>0.26903519999999997</v>
      </c>
      <c r="I516" s="205"/>
      <c r="J516" s="201"/>
      <c r="K516" s="201"/>
      <c r="L516" s="206"/>
      <c r="M516" s="207"/>
      <c r="N516" s="208"/>
      <c r="O516" s="208"/>
      <c r="P516" s="208"/>
      <c r="Q516" s="208"/>
      <c r="R516" s="208"/>
      <c r="S516" s="208"/>
      <c r="T516" s="209"/>
      <c r="AT516" s="210" t="s">
        <v>130</v>
      </c>
      <c r="AU516" s="210" t="s">
        <v>81</v>
      </c>
      <c r="AV516" s="14" t="s">
        <v>128</v>
      </c>
      <c r="AW516" s="14" t="s">
        <v>132</v>
      </c>
      <c r="AX516" s="14" t="s">
        <v>79</v>
      </c>
      <c r="AY516" s="210" t="s">
        <v>120</v>
      </c>
    </row>
    <row r="517" spans="1:65" s="2" customFormat="1" ht="21.75" customHeight="1">
      <c r="A517" s="36"/>
      <c r="B517" s="37"/>
      <c r="C517" s="175" t="s">
        <v>994</v>
      </c>
      <c r="D517" s="175" t="s">
        <v>123</v>
      </c>
      <c r="E517" s="176" t="s">
        <v>1903</v>
      </c>
      <c r="F517" s="177" t="s">
        <v>1904</v>
      </c>
      <c r="G517" s="178" t="s">
        <v>301</v>
      </c>
      <c r="H517" s="179">
        <v>117.55</v>
      </c>
      <c r="I517" s="180"/>
      <c r="J517" s="181">
        <f>ROUND(I517*H517,2)</f>
        <v>0</v>
      </c>
      <c r="K517" s="177" t="s">
        <v>536</v>
      </c>
      <c r="L517" s="41"/>
      <c r="M517" s="182" t="s">
        <v>19</v>
      </c>
      <c r="N517" s="183" t="s">
        <v>42</v>
      </c>
      <c r="O517" s="66"/>
      <c r="P517" s="184">
        <f>O517*H517</f>
        <v>0</v>
      </c>
      <c r="Q517" s="184">
        <v>3.0000000000000001E-5</v>
      </c>
      <c r="R517" s="184">
        <f>Q517*H517</f>
        <v>3.5265000000000001E-3</v>
      </c>
      <c r="S517" s="184">
        <v>0</v>
      </c>
      <c r="T517" s="185">
        <f>S517*H517</f>
        <v>0</v>
      </c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R517" s="186" t="s">
        <v>128</v>
      </c>
      <c r="AT517" s="186" t="s">
        <v>123</v>
      </c>
      <c r="AU517" s="186" t="s">
        <v>81</v>
      </c>
      <c r="AY517" s="19" t="s">
        <v>120</v>
      </c>
      <c r="BE517" s="187">
        <f>IF(N517="základní",J517,0)</f>
        <v>0</v>
      </c>
      <c r="BF517" s="187">
        <f>IF(N517="snížená",J517,0)</f>
        <v>0</v>
      </c>
      <c r="BG517" s="187">
        <f>IF(N517="zákl. přenesená",J517,0)</f>
        <v>0</v>
      </c>
      <c r="BH517" s="187">
        <f>IF(N517="sníž. přenesená",J517,0)</f>
        <v>0</v>
      </c>
      <c r="BI517" s="187">
        <f>IF(N517="nulová",J517,0)</f>
        <v>0</v>
      </c>
      <c r="BJ517" s="19" t="s">
        <v>79</v>
      </c>
      <c r="BK517" s="187">
        <f>ROUND(I517*H517,2)</f>
        <v>0</v>
      </c>
      <c r="BL517" s="19" t="s">
        <v>128</v>
      </c>
      <c r="BM517" s="186" t="s">
        <v>1905</v>
      </c>
    </row>
    <row r="518" spans="1:65" s="2" customFormat="1" ht="10">
      <c r="A518" s="36"/>
      <c r="B518" s="37"/>
      <c r="C518" s="38"/>
      <c r="D518" s="245" t="s">
        <v>538</v>
      </c>
      <c r="E518" s="38"/>
      <c r="F518" s="246" t="s">
        <v>1906</v>
      </c>
      <c r="G518" s="38"/>
      <c r="H518" s="38"/>
      <c r="I518" s="247"/>
      <c r="J518" s="38"/>
      <c r="K518" s="38"/>
      <c r="L518" s="41"/>
      <c r="M518" s="248"/>
      <c r="N518" s="249"/>
      <c r="O518" s="66"/>
      <c r="P518" s="66"/>
      <c r="Q518" s="66"/>
      <c r="R518" s="66"/>
      <c r="S518" s="66"/>
      <c r="T518" s="67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T518" s="19" t="s">
        <v>538</v>
      </c>
      <c r="AU518" s="19" t="s">
        <v>81</v>
      </c>
    </row>
    <row r="519" spans="1:65" s="15" customFormat="1" ht="10">
      <c r="B519" s="211"/>
      <c r="C519" s="212"/>
      <c r="D519" s="190" t="s">
        <v>130</v>
      </c>
      <c r="E519" s="213" t="s">
        <v>19</v>
      </c>
      <c r="F519" s="214" t="s">
        <v>1907</v>
      </c>
      <c r="G519" s="212"/>
      <c r="H519" s="213" t="s">
        <v>19</v>
      </c>
      <c r="I519" s="215"/>
      <c r="J519" s="212"/>
      <c r="K519" s="212"/>
      <c r="L519" s="216"/>
      <c r="M519" s="217"/>
      <c r="N519" s="218"/>
      <c r="O519" s="218"/>
      <c r="P519" s="218"/>
      <c r="Q519" s="218"/>
      <c r="R519" s="218"/>
      <c r="S519" s="218"/>
      <c r="T519" s="219"/>
      <c r="AT519" s="220" t="s">
        <v>130</v>
      </c>
      <c r="AU519" s="220" t="s">
        <v>81</v>
      </c>
      <c r="AV519" s="15" t="s">
        <v>79</v>
      </c>
      <c r="AW519" s="15" t="s">
        <v>132</v>
      </c>
      <c r="AX519" s="15" t="s">
        <v>71</v>
      </c>
      <c r="AY519" s="220" t="s">
        <v>120</v>
      </c>
    </row>
    <row r="520" spans="1:65" s="13" customFormat="1" ht="10">
      <c r="B520" s="188"/>
      <c r="C520" s="189"/>
      <c r="D520" s="190" t="s">
        <v>130</v>
      </c>
      <c r="E520" s="191" t="s">
        <v>19</v>
      </c>
      <c r="F520" s="192" t="s">
        <v>1908</v>
      </c>
      <c r="G520" s="189"/>
      <c r="H520" s="193">
        <v>22.4</v>
      </c>
      <c r="I520" s="194"/>
      <c r="J520" s="189"/>
      <c r="K520" s="189"/>
      <c r="L520" s="195"/>
      <c r="M520" s="196"/>
      <c r="N520" s="197"/>
      <c r="O520" s="197"/>
      <c r="P520" s="197"/>
      <c r="Q520" s="197"/>
      <c r="R520" s="197"/>
      <c r="S520" s="197"/>
      <c r="T520" s="198"/>
      <c r="AT520" s="199" t="s">
        <v>130</v>
      </c>
      <c r="AU520" s="199" t="s">
        <v>81</v>
      </c>
      <c r="AV520" s="13" t="s">
        <v>81</v>
      </c>
      <c r="AW520" s="13" t="s">
        <v>132</v>
      </c>
      <c r="AX520" s="13" t="s">
        <v>71</v>
      </c>
      <c r="AY520" s="199" t="s">
        <v>120</v>
      </c>
    </row>
    <row r="521" spans="1:65" s="13" customFormat="1" ht="10">
      <c r="B521" s="188"/>
      <c r="C521" s="189"/>
      <c r="D521" s="190" t="s">
        <v>130</v>
      </c>
      <c r="E521" s="191" t="s">
        <v>19</v>
      </c>
      <c r="F521" s="192" t="s">
        <v>1909</v>
      </c>
      <c r="G521" s="189"/>
      <c r="H521" s="193">
        <v>26.88</v>
      </c>
      <c r="I521" s="194"/>
      <c r="J521" s="189"/>
      <c r="K521" s="189"/>
      <c r="L521" s="195"/>
      <c r="M521" s="196"/>
      <c r="N521" s="197"/>
      <c r="O521" s="197"/>
      <c r="P521" s="197"/>
      <c r="Q521" s="197"/>
      <c r="R521" s="197"/>
      <c r="S521" s="197"/>
      <c r="T521" s="198"/>
      <c r="AT521" s="199" t="s">
        <v>130</v>
      </c>
      <c r="AU521" s="199" t="s">
        <v>81</v>
      </c>
      <c r="AV521" s="13" t="s">
        <v>81</v>
      </c>
      <c r="AW521" s="13" t="s">
        <v>132</v>
      </c>
      <c r="AX521" s="13" t="s">
        <v>71</v>
      </c>
      <c r="AY521" s="199" t="s">
        <v>120</v>
      </c>
    </row>
    <row r="522" spans="1:65" s="13" customFormat="1" ht="10">
      <c r="B522" s="188"/>
      <c r="C522" s="189"/>
      <c r="D522" s="190" t="s">
        <v>130</v>
      </c>
      <c r="E522" s="191" t="s">
        <v>19</v>
      </c>
      <c r="F522" s="192" t="s">
        <v>1910</v>
      </c>
      <c r="G522" s="189"/>
      <c r="H522" s="193">
        <v>30.29</v>
      </c>
      <c r="I522" s="194"/>
      <c r="J522" s="189"/>
      <c r="K522" s="189"/>
      <c r="L522" s="195"/>
      <c r="M522" s="196"/>
      <c r="N522" s="197"/>
      <c r="O522" s="197"/>
      <c r="P522" s="197"/>
      <c r="Q522" s="197"/>
      <c r="R522" s="197"/>
      <c r="S522" s="197"/>
      <c r="T522" s="198"/>
      <c r="AT522" s="199" t="s">
        <v>130</v>
      </c>
      <c r="AU522" s="199" t="s">
        <v>81</v>
      </c>
      <c r="AV522" s="13" t="s">
        <v>81</v>
      </c>
      <c r="AW522" s="13" t="s">
        <v>132</v>
      </c>
      <c r="AX522" s="13" t="s">
        <v>71</v>
      </c>
      <c r="AY522" s="199" t="s">
        <v>120</v>
      </c>
    </row>
    <row r="523" spans="1:65" s="13" customFormat="1" ht="10">
      <c r="B523" s="188"/>
      <c r="C523" s="189"/>
      <c r="D523" s="190" t="s">
        <v>130</v>
      </c>
      <c r="E523" s="191" t="s">
        <v>19</v>
      </c>
      <c r="F523" s="192" t="s">
        <v>1911</v>
      </c>
      <c r="G523" s="189"/>
      <c r="H523" s="193">
        <v>13.98</v>
      </c>
      <c r="I523" s="194"/>
      <c r="J523" s="189"/>
      <c r="K523" s="189"/>
      <c r="L523" s="195"/>
      <c r="M523" s="196"/>
      <c r="N523" s="197"/>
      <c r="O523" s="197"/>
      <c r="P523" s="197"/>
      <c r="Q523" s="197"/>
      <c r="R523" s="197"/>
      <c r="S523" s="197"/>
      <c r="T523" s="198"/>
      <c r="AT523" s="199" t="s">
        <v>130</v>
      </c>
      <c r="AU523" s="199" t="s">
        <v>81</v>
      </c>
      <c r="AV523" s="13" t="s">
        <v>81</v>
      </c>
      <c r="AW523" s="13" t="s">
        <v>132</v>
      </c>
      <c r="AX523" s="13" t="s">
        <v>71</v>
      </c>
      <c r="AY523" s="199" t="s">
        <v>120</v>
      </c>
    </row>
    <row r="524" spans="1:65" s="15" customFormat="1" ht="10">
      <c r="B524" s="211"/>
      <c r="C524" s="212"/>
      <c r="D524" s="190" t="s">
        <v>130</v>
      </c>
      <c r="E524" s="213" t="s">
        <v>19</v>
      </c>
      <c r="F524" s="214" t="s">
        <v>1912</v>
      </c>
      <c r="G524" s="212"/>
      <c r="H524" s="213" t="s">
        <v>19</v>
      </c>
      <c r="I524" s="215"/>
      <c r="J524" s="212"/>
      <c r="K524" s="212"/>
      <c r="L524" s="216"/>
      <c r="M524" s="217"/>
      <c r="N524" s="218"/>
      <c r="O524" s="218"/>
      <c r="P524" s="218"/>
      <c r="Q524" s="218"/>
      <c r="R524" s="218"/>
      <c r="S524" s="218"/>
      <c r="T524" s="219"/>
      <c r="AT524" s="220" t="s">
        <v>130</v>
      </c>
      <c r="AU524" s="220" t="s">
        <v>81</v>
      </c>
      <c r="AV524" s="15" t="s">
        <v>79</v>
      </c>
      <c r="AW524" s="15" t="s">
        <v>132</v>
      </c>
      <c r="AX524" s="15" t="s">
        <v>71</v>
      </c>
      <c r="AY524" s="220" t="s">
        <v>120</v>
      </c>
    </row>
    <row r="525" spans="1:65" s="13" customFormat="1" ht="10">
      <c r="B525" s="188"/>
      <c r="C525" s="189"/>
      <c r="D525" s="190" t="s">
        <v>130</v>
      </c>
      <c r="E525" s="191" t="s">
        <v>19</v>
      </c>
      <c r="F525" s="192" t="s">
        <v>1913</v>
      </c>
      <c r="G525" s="189"/>
      <c r="H525" s="193">
        <v>12</v>
      </c>
      <c r="I525" s="194"/>
      <c r="J525" s="189"/>
      <c r="K525" s="189"/>
      <c r="L525" s="195"/>
      <c r="M525" s="196"/>
      <c r="N525" s="197"/>
      <c r="O525" s="197"/>
      <c r="P525" s="197"/>
      <c r="Q525" s="197"/>
      <c r="R525" s="197"/>
      <c r="S525" s="197"/>
      <c r="T525" s="198"/>
      <c r="AT525" s="199" t="s">
        <v>130</v>
      </c>
      <c r="AU525" s="199" t="s">
        <v>81</v>
      </c>
      <c r="AV525" s="13" t="s">
        <v>81</v>
      </c>
      <c r="AW525" s="13" t="s">
        <v>132</v>
      </c>
      <c r="AX525" s="13" t="s">
        <v>71</v>
      </c>
      <c r="AY525" s="199" t="s">
        <v>120</v>
      </c>
    </row>
    <row r="526" spans="1:65" s="13" customFormat="1" ht="10">
      <c r="B526" s="188"/>
      <c r="C526" s="189"/>
      <c r="D526" s="190" t="s">
        <v>130</v>
      </c>
      <c r="E526" s="191" t="s">
        <v>19</v>
      </c>
      <c r="F526" s="192" t="s">
        <v>1914</v>
      </c>
      <c r="G526" s="189"/>
      <c r="H526" s="193">
        <v>12</v>
      </c>
      <c r="I526" s="194"/>
      <c r="J526" s="189"/>
      <c r="K526" s="189"/>
      <c r="L526" s="195"/>
      <c r="M526" s="196"/>
      <c r="N526" s="197"/>
      <c r="O526" s="197"/>
      <c r="P526" s="197"/>
      <c r="Q526" s="197"/>
      <c r="R526" s="197"/>
      <c r="S526" s="197"/>
      <c r="T526" s="198"/>
      <c r="AT526" s="199" t="s">
        <v>130</v>
      </c>
      <c r="AU526" s="199" t="s">
        <v>81</v>
      </c>
      <c r="AV526" s="13" t="s">
        <v>81</v>
      </c>
      <c r="AW526" s="13" t="s">
        <v>132</v>
      </c>
      <c r="AX526" s="13" t="s">
        <v>71</v>
      </c>
      <c r="AY526" s="199" t="s">
        <v>120</v>
      </c>
    </row>
    <row r="527" spans="1:65" s="14" customFormat="1" ht="10">
      <c r="B527" s="200"/>
      <c r="C527" s="201"/>
      <c r="D527" s="190" t="s">
        <v>130</v>
      </c>
      <c r="E527" s="202" t="s">
        <v>19</v>
      </c>
      <c r="F527" s="203" t="s">
        <v>133</v>
      </c>
      <c r="G527" s="201"/>
      <c r="H527" s="204">
        <v>117.55</v>
      </c>
      <c r="I527" s="205"/>
      <c r="J527" s="201"/>
      <c r="K527" s="201"/>
      <c r="L527" s="206"/>
      <c r="M527" s="207"/>
      <c r="N527" s="208"/>
      <c r="O527" s="208"/>
      <c r="P527" s="208"/>
      <c r="Q527" s="208"/>
      <c r="R527" s="208"/>
      <c r="S527" s="208"/>
      <c r="T527" s="209"/>
      <c r="AT527" s="210" t="s">
        <v>130</v>
      </c>
      <c r="AU527" s="210" t="s">
        <v>81</v>
      </c>
      <c r="AV527" s="14" t="s">
        <v>128</v>
      </c>
      <c r="AW527" s="14" t="s">
        <v>132</v>
      </c>
      <c r="AX527" s="14" t="s">
        <v>79</v>
      </c>
      <c r="AY527" s="210" t="s">
        <v>120</v>
      </c>
    </row>
    <row r="528" spans="1:65" s="2" customFormat="1" ht="21.75" customHeight="1">
      <c r="A528" s="36"/>
      <c r="B528" s="37"/>
      <c r="C528" s="175" t="s">
        <v>1000</v>
      </c>
      <c r="D528" s="175" t="s">
        <v>123</v>
      </c>
      <c r="E528" s="176" t="s">
        <v>1915</v>
      </c>
      <c r="F528" s="177" t="s">
        <v>1916</v>
      </c>
      <c r="G528" s="178" t="s">
        <v>301</v>
      </c>
      <c r="H528" s="179">
        <v>57.88</v>
      </c>
      <c r="I528" s="180"/>
      <c r="J528" s="181">
        <f>ROUND(I528*H528,2)</f>
        <v>0</v>
      </c>
      <c r="K528" s="177" t="s">
        <v>536</v>
      </c>
      <c r="L528" s="41"/>
      <c r="M528" s="182" t="s">
        <v>19</v>
      </c>
      <c r="N528" s="183" t="s">
        <v>42</v>
      </c>
      <c r="O528" s="66"/>
      <c r="P528" s="184">
        <f>O528*H528</f>
        <v>0</v>
      </c>
      <c r="Q528" s="184">
        <v>1.7000000000000001E-4</v>
      </c>
      <c r="R528" s="184">
        <f>Q528*H528</f>
        <v>9.8396000000000004E-3</v>
      </c>
      <c r="S528" s="184">
        <v>0</v>
      </c>
      <c r="T528" s="185">
        <f>S528*H528</f>
        <v>0</v>
      </c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R528" s="186" t="s">
        <v>128</v>
      </c>
      <c r="AT528" s="186" t="s">
        <v>123</v>
      </c>
      <c r="AU528" s="186" t="s">
        <v>81</v>
      </c>
      <c r="AY528" s="19" t="s">
        <v>120</v>
      </c>
      <c r="BE528" s="187">
        <f>IF(N528="základní",J528,0)</f>
        <v>0</v>
      </c>
      <c r="BF528" s="187">
        <f>IF(N528="snížená",J528,0)</f>
        <v>0</v>
      </c>
      <c r="BG528" s="187">
        <f>IF(N528="zákl. přenesená",J528,0)</f>
        <v>0</v>
      </c>
      <c r="BH528" s="187">
        <f>IF(N528="sníž. přenesená",J528,0)</f>
        <v>0</v>
      </c>
      <c r="BI528" s="187">
        <f>IF(N528="nulová",J528,0)</f>
        <v>0</v>
      </c>
      <c r="BJ528" s="19" t="s">
        <v>79</v>
      </c>
      <c r="BK528" s="187">
        <f>ROUND(I528*H528,2)</f>
        <v>0</v>
      </c>
      <c r="BL528" s="19" t="s">
        <v>128</v>
      </c>
      <c r="BM528" s="186" t="s">
        <v>1917</v>
      </c>
    </row>
    <row r="529" spans="1:65" s="2" customFormat="1" ht="10">
      <c r="A529" s="36"/>
      <c r="B529" s="37"/>
      <c r="C529" s="38"/>
      <c r="D529" s="245" t="s">
        <v>538</v>
      </c>
      <c r="E529" s="38"/>
      <c r="F529" s="246" t="s">
        <v>1918</v>
      </c>
      <c r="G529" s="38"/>
      <c r="H529" s="38"/>
      <c r="I529" s="247"/>
      <c r="J529" s="38"/>
      <c r="K529" s="38"/>
      <c r="L529" s="41"/>
      <c r="M529" s="248"/>
      <c r="N529" s="249"/>
      <c r="O529" s="66"/>
      <c r="P529" s="66"/>
      <c r="Q529" s="66"/>
      <c r="R529" s="66"/>
      <c r="S529" s="66"/>
      <c r="T529" s="67"/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T529" s="19" t="s">
        <v>538</v>
      </c>
      <c r="AU529" s="19" t="s">
        <v>81</v>
      </c>
    </row>
    <row r="530" spans="1:65" s="15" customFormat="1" ht="10">
      <c r="B530" s="211"/>
      <c r="C530" s="212"/>
      <c r="D530" s="190" t="s">
        <v>130</v>
      </c>
      <c r="E530" s="213" t="s">
        <v>19</v>
      </c>
      <c r="F530" s="214" t="s">
        <v>1919</v>
      </c>
      <c r="G530" s="212"/>
      <c r="H530" s="213" t="s">
        <v>19</v>
      </c>
      <c r="I530" s="215"/>
      <c r="J530" s="212"/>
      <c r="K530" s="212"/>
      <c r="L530" s="216"/>
      <c r="M530" s="217"/>
      <c r="N530" s="218"/>
      <c r="O530" s="218"/>
      <c r="P530" s="218"/>
      <c r="Q530" s="218"/>
      <c r="R530" s="218"/>
      <c r="S530" s="218"/>
      <c r="T530" s="219"/>
      <c r="AT530" s="220" t="s">
        <v>130</v>
      </c>
      <c r="AU530" s="220" t="s">
        <v>81</v>
      </c>
      <c r="AV530" s="15" t="s">
        <v>79</v>
      </c>
      <c r="AW530" s="15" t="s">
        <v>132</v>
      </c>
      <c r="AX530" s="15" t="s">
        <v>71</v>
      </c>
      <c r="AY530" s="220" t="s">
        <v>120</v>
      </c>
    </row>
    <row r="531" spans="1:65" s="13" customFormat="1" ht="10">
      <c r="B531" s="188"/>
      <c r="C531" s="189"/>
      <c r="D531" s="190" t="s">
        <v>130</v>
      </c>
      <c r="E531" s="191" t="s">
        <v>19</v>
      </c>
      <c r="F531" s="192" t="s">
        <v>1920</v>
      </c>
      <c r="G531" s="189"/>
      <c r="H531" s="193">
        <v>26.8</v>
      </c>
      <c r="I531" s="194"/>
      <c r="J531" s="189"/>
      <c r="K531" s="189"/>
      <c r="L531" s="195"/>
      <c r="M531" s="196"/>
      <c r="N531" s="197"/>
      <c r="O531" s="197"/>
      <c r="P531" s="197"/>
      <c r="Q531" s="197"/>
      <c r="R531" s="197"/>
      <c r="S531" s="197"/>
      <c r="T531" s="198"/>
      <c r="AT531" s="199" t="s">
        <v>130</v>
      </c>
      <c r="AU531" s="199" t="s">
        <v>81</v>
      </c>
      <c r="AV531" s="13" t="s">
        <v>81</v>
      </c>
      <c r="AW531" s="13" t="s">
        <v>132</v>
      </c>
      <c r="AX531" s="13" t="s">
        <v>71</v>
      </c>
      <c r="AY531" s="199" t="s">
        <v>120</v>
      </c>
    </row>
    <row r="532" spans="1:65" s="13" customFormat="1" ht="10">
      <c r="B532" s="188"/>
      <c r="C532" s="189"/>
      <c r="D532" s="190" t="s">
        <v>130</v>
      </c>
      <c r="E532" s="191" t="s">
        <v>19</v>
      </c>
      <c r="F532" s="192" t="s">
        <v>1921</v>
      </c>
      <c r="G532" s="189"/>
      <c r="H532" s="193">
        <v>26</v>
      </c>
      <c r="I532" s="194"/>
      <c r="J532" s="189"/>
      <c r="K532" s="189"/>
      <c r="L532" s="195"/>
      <c r="M532" s="196"/>
      <c r="N532" s="197"/>
      <c r="O532" s="197"/>
      <c r="P532" s="197"/>
      <c r="Q532" s="197"/>
      <c r="R532" s="197"/>
      <c r="S532" s="197"/>
      <c r="T532" s="198"/>
      <c r="AT532" s="199" t="s">
        <v>130</v>
      </c>
      <c r="AU532" s="199" t="s">
        <v>81</v>
      </c>
      <c r="AV532" s="13" t="s">
        <v>81</v>
      </c>
      <c r="AW532" s="13" t="s">
        <v>132</v>
      </c>
      <c r="AX532" s="13" t="s">
        <v>71</v>
      </c>
      <c r="AY532" s="199" t="s">
        <v>120</v>
      </c>
    </row>
    <row r="533" spans="1:65" s="15" customFormat="1" ht="10">
      <c r="B533" s="211"/>
      <c r="C533" s="212"/>
      <c r="D533" s="190" t="s">
        <v>130</v>
      </c>
      <c r="E533" s="213" t="s">
        <v>19</v>
      </c>
      <c r="F533" s="214" t="s">
        <v>1922</v>
      </c>
      <c r="G533" s="212"/>
      <c r="H533" s="213" t="s">
        <v>19</v>
      </c>
      <c r="I533" s="215"/>
      <c r="J533" s="212"/>
      <c r="K533" s="212"/>
      <c r="L533" s="216"/>
      <c r="M533" s="217"/>
      <c r="N533" s="218"/>
      <c r="O533" s="218"/>
      <c r="P533" s="218"/>
      <c r="Q533" s="218"/>
      <c r="R533" s="218"/>
      <c r="S533" s="218"/>
      <c r="T533" s="219"/>
      <c r="AT533" s="220" t="s">
        <v>130</v>
      </c>
      <c r="AU533" s="220" t="s">
        <v>81</v>
      </c>
      <c r="AV533" s="15" t="s">
        <v>79</v>
      </c>
      <c r="AW533" s="15" t="s">
        <v>132</v>
      </c>
      <c r="AX533" s="15" t="s">
        <v>71</v>
      </c>
      <c r="AY533" s="220" t="s">
        <v>120</v>
      </c>
    </row>
    <row r="534" spans="1:65" s="13" customFormat="1" ht="10">
      <c r="B534" s="188"/>
      <c r="C534" s="189"/>
      <c r="D534" s="190" t="s">
        <v>130</v>
      </c>
      <c r="E534" s="191" t="s">
        <v>19</v>
      </c>
      <c r="F534" s="192" t="s">
        <v>1923</v>
      </c>
      <c r="G534" s="189"/>
      <c r="H534" s="193">
        <v>5.08</v>
      </c>
      <c r="I534" s="194"/>
      <c r="J534" s="189"/>
      <c r="K534" s="189"/>
      <c r="L534" s="195"/>
      <c r="M534" s="196"/>
      <c r="N534" s="197"/>
      <c r="O534" s="197"/>
      <c r="P534" s="197"/>
      <c r="Q534" s="197"/>
      <c r="R534" s="197"/>
      <c r="S534" s="197"/>
      <c r="T534" s="198"/>
      <c r="AT534" s="199" t="s">
        <v>130</v>
      </c>
      <c r="AU534" s="199" t="s">
        <v>81</v>
      </c>
      <c r="AV534" s="13" t="s">
        <v>81</v>
      </c>
      <c r="AW534" s="13" t="s">
        <v>132</v>
      </c>
      <c r="AX534" s="13" t="s">
        <v>71</v>
      </c>
      <c r="AY534" s="199" t="s">
        <v>120</v>
      </c>
    </row>
    <row r="535" spans="1:65" s="14" customFormat="1" ht="10">
      <c r="B535" s="200"/>
      <c r="C535" s="201"/>
      <c r="D535" s="190" t="s">
        <v>130</v>
      </c>
      <c r="E535" s="202" t="s">
        <v>19</v>
      </c>
      <c r="F535" s="203" t="s">
        <v>133</v>
      </c>
      <c r="G535" s="201"/>
      <c r="H535" s="204">
        <v>57.88</v>
      </c>
      <c r="I535" s="205"/>
      <c r="J535" s="201"/>
      <c r="K535" s="201"/>
      <c r="L535" s="206"/>
      <c r="M535" s="207"/>
      <c r="N535" s="208"/>
      <c r="O535" s="208"/>
      <c r="P535" s="208"/>
      <c r="Q535" s="208"/>
      <c r="R535" s="208"/>
      <c r="S535" s="208"/>
      <c r="T535" s="209"/>
      <c r="AT535" s="210" t="s">
        <v>130</v>
      </c>
      <c r="AU535" s="210" t="s">
        <v>81</v>
      </c>
      <c r="AV535" s="14" t="s">
        <v>128</v>
      </c>
      <c r="AW535" s="14" t="s">
        <v>132</v>
      </c>
      <c r="AX535" s="14" t="s">
        <v>79</v>
      </c>
      <c r="AY535" s="210" t="s">
        <v>120</v>
      </c>
    </row>
    <row r="536" spans="1:65" s="2" customFormat="1" ht="24.15" customHeight="1">
      <c r="A536" s="36"/>
      <c r="B536" s="37"/>
      <c r="C536" s="175" t="s">
        <v>1005</v>
      </c>
      <c r="D536" s="175" t="s">
        <v>123</v>
      </c>
      <c r="E536" s="176" t="s">
        <v>1924</v>
      </c>
      <c r="F536" s="177" t="s">
        <v>1925</v>
      </c>
      <c r="G536" s="178" t="s">
        <v>301</v>
      </c>
      <c r="H536" s="179">
        <v>41.395000000000003</v>
      </c>
      <c r="I536" s="180"/>
      <c r="J536" s="181">
        <f>ROUND(I536*H536,2)</f>
        <v>0</v>
      </c>
      <c r="K536" s="177" t="s">
        <v>536</v>
      </c>
      <c r="L536" s="41"/>
      <c r="M536" s="182" t="s">
        <v>19</v>
      </c>
      <c r="N536" s="183" t="s">
        <v>42</v>
      </c>
      <c r="O536" s="66"/>
      <c r="P536" s="184">
        <f>O536*H536</f>
        <v>0</v>
      </c>
      <c r="Q536" s="184">
        <v>5.4239999999999997E-2</v>
      </c>
      <c r="R536" s="184">
        <f>Q536*H536</f>
        <v>2.2452648000000002</v>
      </c>
      <c r="S536" s="184">
        <v>0</v>
      </c>
      <c r="T536" s="185">
        <f>S536*H536</f>
        <v>0</v>
      </c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R536" s="186" t="s">
        <v>128</v>
      </c>
      <c r="AT536" s="186" t="s">
        <v>123</v>
      </c>
      <c r="AU536" s="186" t="s">
        <v>81</v>
      </c>
      <c r="AY536" s="19" t="s">
        <v>120</v>
      </c>
      <c r="BE536" s="187">
        <f>IF(N536="základní",J536,0)</f>
        <v>0</v>
      </c>
      <c r="BF536" s="187">
        <f>IF(N536="snížená",J536,0)</f>
        <v>0</v>
      </c>
      <c r="BG536" s="187">
        <f>IF(N536="zákl. přenesená",J536,0)</f>
        <v>0</v>
      </c>
      <c r="BH536" s="187">
        <f>IF(N536="sníž. přenesená",J536,0)</f>
        <v>0</v>
      </c>
      <c r="BI536" s="187">
        <f>IF(N536="nulová",J536,0)</f>
        <v>0</v>
      </c>
      <c r="BJ536" s="19" t="s">
        <v>79</v>
      </c>
      <c r="BK536" s="187">
        <f>ROUND(I536*H536,2)</f>
        <v>0</v>
      </c>
      <c r="BL536" s="19" t="s">
        <v>128</v>
      </c>
      <c r="BM536" s="186" t="s">
        <v>1926</v>
      </c>
    </row>
    <row r="537" spans="1:65" s="2" customFormat="1" ht="10">
      <c r="A537" s="36"/>
      <c r="B537" s="37"/>
      <c r="C537" s="38"/>
      <c r="D537" s="245" t="s">
        <v>538</v>
      </c>
      <c r="E537" s="38"/>
      <c r="F537" s="246" t="s">
        <v>1927</v>
      </c>
      <c r="G537" s="38"/>
      <c r="H537" s="38"/>
      <c r="I537" s="247"/>
      <c r="J537" s="38"/>
      <c r="K537" s="38"/>
      <c r="L537" s="41"/>
      <c r="M537" s="248"/>
      <c r="N537" s="249"/>
      <c r="O537" s="66"/>
      <c r="P537" s="66"/>
      <c r="Q537" s="66"/>
      <c r="R537" s="66"/>
      <c r="S537" s="66"/>
      <c r="T537" s="67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T537" s="19" t="s">
        <v>538</v>
      </c>
      <c r="AU537" s="19" t="s">
        <v>81</v>
      </c>
    </row>
    <row r="538" spans="1:65" s="15" customFormat="1" ht="10">
      <c r="B538" s="211"/>
      <c r="C538" s="212"/>
      <c r="D538" s="190" t="s">
        <v>130</v>
      </c>
      <c r="E538" s="213" t="s">
        <v>19</v>
      </c>
      <c r="F538" s="214" t="s">
        <v>1928</v>
      </c>
      <c r="G538" s="212"/>
      <c r="H538" s="213" t="s">
        <v>19</v>
      </c>
      <c r="I538" s="215"/>
      <c r="J538" s="212"/>
      <c r="K538" s="212"/>
      <c r="L538" s="216"/>
      <c r="M538" s="217"/>
      <c r="N538" s="218"/>
      <c r="O538" s="218"/>
      <c r="P538" s="218"/>
      <c r="Q538" s="218"/>
      <c r="R538" s="218"/>
      <c r="S538" s="218"/>
      <c r="T538" s="219"/>
      <c r="AT538" s="220" t="s">
        <v>130</v>
      </c>
      <c r="AU538" s="220" t="s">
        <v>81</v>
      </c>
      <c r="AV538" s="15" t="s">
        <v>79</v>
      </c>
      <c r="AW538" s="15" t="s">
        <v>132</v>
      </c>
      <c r="AX538" s="15" t="s">
        <v>71</v>
      </c>
      <c r="AY538" s="220" t="s">
        <v>120</v>
      </c>
    </row>
    <row r="539" spans="1:65" s="13" customFormat="1" ht="10">
      <c r="B539" s="188"/>
      <c r="C539" s="189"/>
      <c r="D539" s="190" t="s">
        <v>130</v>
      </c>
      <c r="E539" s="191" t="s">
        <v>19</v>
      </c>
      <c r="F539" s="192" t="s">
        <v>1929</v>
      </c>
      <c r="G539" s="189"/>
      <c r="H539" s="193">
        <v>41.395000000000003</v>
      </c>
      <c r="I539" s="194"/>
      <c r="J539" s="189"/>
      <c r="K539" s="189"/>
      <c r="L539" s="195"/>
      <c r="M539" s="196"/>
      <c r="N539" s="197"/>
      <c r="O539" s="197"/>
      <c r="P539" s="197"/>
      <c r="Q539" s="197"/>
      <c r="R539" s="197"/>
      <c r="S539" s="197"/>
      <c r="T539" s="198"/>
      <c r="AT539" s="199" t="s">
        <v>130</v>
      </c>
      <c r="AU539" s="199" t="s">
        <v>81</v>
      </c>
      <c r="AV539" s="13" t="s">
        <v>81</v>
      </c>
      <c r="AW539" s="13" t="s">
        <v>132</v>
      </c>
      <c r="AX539" s="13" t="s">
        <v>71</v>
      </c>
      <c r="AY539" s="199" t="s">
        <v>120</v>
      </c>
    </row>
    <row r="540" spans="1:65" s="14" customFormat="1" ht="10">
      <c r="B540" s="200"/>
      <c r="C540" s="201"/>
      <c r="D540" s="190" t="s">
        <v>130</v>
      </c>
      <c r="E540" s="202" t="s">
        <v>19</v>
      </c>
      <c r="F540" s="203" t="s">
        <v>133</v>
      </c>
      <c r="G540" s="201"/>
      <c r="H540" s="204">
        <v>41.395000000000003</v>
      </c>
      <c r="I540" s="205"/>
      <c r="J540" s="201"/>
      <c r="K540" s="201"/>
      <c r="L540" s="206"/>
      <c r="M540" s="207"/>
      <c r="N540" s="208"/>
      <c r="O540" s="208"/>
      <c r="P540" s="208"/>
      <c r="Q540" s="208"/>
      <c r="R540" s="208"/>
      <c r="S540" s="208"/>
      <c r="T540" s="209"/>
      <c r="AT540" s="210" t="s">
        <v>130</v>
      </c>
      <c r="AU540" s="210" t="s">
        <v>81</v>
      </c>
      <c r="AV540" s="14" t="s">
        <v>128</v>
      </c>
      <c r="AW540" s="14" t="s">
        <v>132</v>
      </c>
      <c r="AX540" s="14" t="s">
        <v>79</v>
      </c>
      <c r="AY540" s="210" t="s">
        <v>120</v>
      </c>
    </row>
    <row r="541" spans="1:65" s="2" customFormat="1" ht="24.15" customHeight="1">
      <c r="A541" s="36"/>
      <c r="B541" s="37"/>
      <c r="C541" s="175" t="s">
        <v>1012</v>
      </c>
      <c r="D541" s="175" t="s">
        <v>123</v>
      </c>
      <c r="E541" s="176" t="s">
        <v>1930</v>
      </c>
      <c r="F541" s="177" t="s">
        <v>1931</v>
      </c>
      <c r="G541" s="178" t="s">
        <v>301</v>
      </c>
      <c r="H541" s="179">
        <v>52.8</v>
      </c>
      <c r="I541" s="180"/>
      <c r="J541" s="181">
        <f>ROUND(I541*H541,2)</f>
        <v>0</v>
      </c>
      <c r="K541" s="177" t="s">
        <v>536</v>
      </c>
      <c r="L541" s="41"/>
      <c r="M541" s="182" t="s">
        <v>19</v>
      </c>
      <c r="N541" s="183" t="s">
        <v>42</v>
      </c>
      <c r="O541" s="66"/>
      <c r="P541" s="184">
        <f>O541*H541</f>
        <v>0</v>
      </c>
      <c r="Q541" s="184">
        <v>2.2300000000000002E-3</v>
      </c>
      <c r="R541" s="184">
        <f>Q541*H541</f>
        <v>0.117744</v>
      </c>
      <c r="S541" s="184">
        <v>0</v>
      </c>
      <c r="T541" s="185">
        <f>S541*H541</f>
        <v>0</v>
      </c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R541" s="186" t="s">
        <v>128</v>
      </c>
      <c r="AT541" s="186" t="s">
        <v>123</v>
      </c>
      <c r="AU541" s="186" t="s">
        <v>81</v>
      </c>
      <c r="AY541" s="19" t="s">
        <v>120</v>
      </c>
      <c r="BE541" s="187">
        <f>IF(N541="základní",J541,0)</f>
        <v>0</v>
      </c>
      <c r="BF541" s="187">
        <f>IF(N541="snížená",J541,0)</f>
        <v>0</v>
      </c>
      <c r="BG541" s="187">
        <f>IF(N541="zákl. přenesená",J541,0)</f>
        <v>0</v>
      </c>
      <c r="BH541" s="187">
        <f>IF(N541="sníž. přenesená",J541,0)</f>
        <v>0</v>
      </c>
      <c r="BI541" s="187">
        <f>IF(N541="nulová",J541,0)</f>
        <v>0</v>
      </c>
      <c r="BJ541" s="19" t="s">
        <v>79</v>
      </c>
      <c r="BK541" s="187">
        <f>ROUND(I541*H541,2)</f>
        <v>0</v>
      </c>
      <c r="BL541" s="19" t="s">
        <v>128</v>
      </c>
      <c r="BM541" s="186" t="s">
        <v>1932</v>
      </c>
    </row>
    <row r="542" spans="1:65" s="2" customFormat="1" ht="10">
      <c r="A542" s="36"/>
      <c r="B542" s="37"/>
      <c r="C542" s="38"/>
      <c r="D542" s="245" t="s">
        <v>538</v>
      </c>
      <c r="E542" s="38"/>
      <c r="F542" s="246" t="s">
        <v>1933</v>
      </c>
      <c r="G542" s="38"/>
      <c r="H542" s="38"/>
      <c r="I542" s="247"/>
      <c r="J542" s="38"/>
      <c r="K542" s="38"/>
      <c r="L542" s="41"/>
      <c r="M542" s="248"/>
      <c r="N542" s="249"/>
      <c r="O542" s="66"/>
      <c r="P542" s="66"/>
      <c r="Q542" s="66"/>
      <c r="R542" s="66"/>
      <c r="S542" s="66"/>
      <c r="T542" s="67"/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T542" s="19" t="s">
        <v>538</v>
      </c>
      <c r="AU542" s="19" t="s">
        <v>81</v>
      </c>
    </row>
    <row r="543" spans="1:65" s="15" customFormat="1" ht="10">
      <c r="B543" s="211"/>
      <c r="C543" s="212"/>
      <c r="D543" s="190" t="s">
        <v>130</v>
      </c>
      <c r="E543" s="213" t="s">
        <v>19</v>
      </c>
      <c r="F543" s="214" t="s">
        <v>1934</v>
      </c>
      <c r="G543" s="212"/>
      <c r="H543" s="213" t="s">
        <v>19</v>
      </c>
      <c r="I543" s="215"/>
      <c r="J543" s="212"/>
      <c r="K543" s="212"/>
      <c r="L543" s="216"/>
      <c r="M543" s="217"/>
      <c r="N543" s="218"/>
      <c r="O543" s="218"/>
      <c r="P543" s="218"/>
      <c r="Q543" s="218"/>
      <c r="R543" s="218"/>
      <c r="S543" s="218"/>
      <c r="T543" s="219"/>
      <c r="AT543" s="220" t="s">
        <v>130</v>
      </c>
      <c r="AU543" s="220" t="s">
        <v>81</v>
      </c>
      <c r="AV543" s="15" t="s">
        <v>79</v>
      </c>
      <c r="AW543" s="15" t="s">
        <v>132</v>
      </c>
      <c r="AX543" s="15" t="s">
        <v>71</v>
      </c>
      <c r="AY543" s="220" t="s">
        <v>120</v>
      </c>
    </row>
    <row r="544" spans="1:65" s="15" customFormat="1" ht="10">
      <c r="B544" s="211"/>
      <c r="C544" s="212"/>
      <c r="D544" s="190" t="s">
        <v>130</v>
      </c>
      <c r="E544" s="213" t="s">
        <v>19</v>
      </c>
      <c r="F544" s="214" t="s">
        <v>1935</v>
      </c>
      <c r="G544" s="212"/>
      <c r="H544" s="213" t="s">
        <v>19</v>
      </c>
      <c r="I544" s="215"/>
      <c r="J544" s="212"/>
      <c r="K544" s="212"/>
      <c r="L544" s="216"/>
      <c r="M544" s="217"/>
      <c r="N544" s="218"/>
      <c r="O544" s="218"/>
      <c r="P544" s="218"/>
      <c r="Q544" s="218"/>
      <c r="R544" s="218"/>
      <c r="S544" s="218"/>
      <c r="T544" s="219"/>
      <c r="AT544" s="220" t="s">
        <v>130</v>
      </c>
      <c r="AU544" s="220" t="s">
        <v>81</v>
      </c>
      <c r="AV544" s="15" t="s">
        <v>79</v>
      </c>
      <c r="AW544" s="15" t="s">
        <v>132</v>
      </c>
      <c r="AX544" s="15" t="s">
        <v>71</v>
      </c>
      <c r="AY544" s="220" t="s">
        <v>120</v>
      </c>
    </row>
    <row r="545" spans="1:65" s="13" customFormat="1" ht="10">
      <c r="B545" s="188"/>
      <c r="C545" s="189"/>
      <c r="D545" s="190" t="s">
        <v>130</v>
      </c>
      <c r="E545" s="191" t="s">
        <v>19</v>
      </c>
      <c r="F545" s="192" t="s">
        <v>1936</v>
      </c>
      <c r="G545" s="189"/>
      <c r="H545" s="193">
        <v>52.8</v>
      </c>
      <c r="I545" s="194"/>
      <c r="J545" s="189"/>
      <c r="K545" s="189"/>
      <c r="L545" s="195"/>
      <c r="M545" s="196"/>
      <c r="N545" s="197"/>
      <c r="O545" s="197"/>
      <c r="P545" s="197"/>
      <c r="Q545" s="197"/>
      <c r="R545" s="197"/>
      <c r="S545" s="197"/>
      <c r="T545" s="198"/>
      <c r="AT545" s="199" t="s">
        <v>130</v>
      </c>
      <c r="AU545" s="199" t="s">
        <v>81</v>
      </c>
      <c r="AV545" s="13" t="s">
        <v>81</v>
      </c>
      <c r="AW545" s="13" t="s">
        <v>132</v>
      </c>
      <c r="AX545" s="13" t="s">
        <v>71</v>
      </c>
      <c r="AY545" s="199" t="s">
        <v>120</v>
      </c>
    </row>
    <row r="546" spans="1:65" s="14" customFormat="1" ht="10">
      <c r="B546" s="200"/>
      <c r="C546" s="201"/>
      <c r="D546" s="190" t="s">
        <v>130</v>
      </c>
      <c r="E546" s="202" t="s">
        <v>19</v>
      </c>
      <c r="F546" s="203" t="s">
        <v>133</v>
      </c>
      <c r="G546" s="201"/>
      <c r="H546" s="204">
        <v>52.8</v>
      </c>
      <c r="I546" s="205"/>
      <c r="J546" s="201"/>
      <c r="K546" s="201"/>
      <c r="L546" s="206"/>
      <c r="M546" s="207"/>
      <c r="N546" s="208"/>
      <c r="O546" s="208"/>
      <c r="P546" s="208"/>
      <c r="Q546" s="208"/>
      <c r="R546" s="208"/>
      <c r="S546" s="208"/>
      <c r="T546" s="209"/>
      <c r="AT546" s="210" t="s">
        <v>130</v>
      </c>
      <c r="AU546" s="210" t="s">
        <v>81</v>
      </c>
      <c r="AV546" s="14" t="s">
        <v>128</v>
      </c>
      <c r="AW546" s="14" t="s">
        <v>132</v>
      </c>
      <c r="AX546" s="14" t="s">
        <v>79</v>
      </c>
      <c r="AY546" s="210" t="s">
        <v>120</v>
      </c>
    </row>
    <row r="547" spans="1:65" s="2" customFormat="1" ht="16.5" customHeight="1">
      <c r="A547" s="36"/>
      <c r="B547" s="37"/>
      <c r="C547" s="232" t="s">
        <v>1018</v>
      </c>
      <c r="D547" s="232" t="s">
        <v>186</v>
      </c>
      <c r="E547" s="233" t="s">
        <v>1937</v>
      </c>
      <c r="F547" s="234" t="s">
        <v>1938</v>
      </c>
      <c r="G547" s="235" t="s">
        <v>189</v>
      </c>
      <c r="H547" s="236">
        <v>1.1859999999999999</v>
      </c>
      <c r="I547" s="237"/>
      <c r="J547" s="238">
        <f>ROUND(I547*H547,2)</f>
        <v>0</v>
      </c>
      <c r="K547" s="234" t="s">
        <v>19</v>
      </c>
      <c r="L547" s="239"/>
      <c r="M547" s="240" t="s">
        <v>19</v>
      </c>
      <c r="N547" s="241" t="s">
        <v>42</v>
      </c>
      <c r="O547" s="66"/>
      <c r="P547" s="184">
        <f>O547*H547</f>
        <v>0</v>
      </c>
      <c r="Q547" s="184">
        <v>1</v>
      </c>
      <c r="R547" s="184">
        <f>Q547*H547</f>
        <v>1.1859999999999999</v>
      </c>
      <c r="S547" s="184">
        <v>0</v>
      </c>
      <c r="T547" s="185">
        <f>S547*H547</f>
        <v>0</v>
      </c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R547" s="186" t="s">
        <v>191</v>
      </c>
      <c r="AT547" s="186" t="s">
        <v>186</v>
      </c>
      <c r="AU547" s="186" t="s">
        <v>81</v>
      </c>
      <c r="AY547" s="19" t="s">
        <v>120</v>
      </c>
      <c r="BE547" s="187">
        <f>IF(N547="základní",J547,0)</f>
        <v>0</v>
      </c>
      <c r="BF547" s="187">
        <f>IF(N547="snížená",J547,0)</f>
        <v>0</v>
      </c>
      <c r="BG547" s="187">
        <f>IF(N547="zákl. přenesená",J547,0)</f>
        <v>0</v>
      </c>
      <c r="BH547" s="187">
        <f>IF(N547="sníž. přenesená",J547,0)</f>
        <v>0</v>
      </c>
      <c r="BI547" s="187">
        <f>IF(N547="nulová",J547,0)</f>
        <v>0</v>
      </c>
      <c r="BJ547" s="19" t="s">
        <v>79</v>
      </c>
      <c r="BK547" s="187">
        <f>ROUND(I547*H547,2)</f>
        <v>0</v>
      </c>
      <c r="BL547" s="19" t="s">
        <v>128</v>
      </c>
      <c r="BM547" s="186" t="s">
        <v>1939</v>
      </c>
    </row>
    <row r="548" spans="1:65" s="2" customFormat="1" ht="18">
      <c r="A548" s="36"/>
      <c r="B548" s="37"/>
      <c r="C548" s="38"/>
      <c r="D548" s="190" t="s">
        <v>1087</v>
      </c>
      <c r="E548" s="38"/>
      <c r="F548" s="250" t="s">
        <v>1940</v>
      </c>
      <c r="G548" s="38"/>
      <c r="H548" s="38"/>
      <c r="I548" s="247"/>
      <c r="J548" s="38"/>
      <c r="K548" s="38"/>
      <c r="L548" s="41"/>
      <c r="M548" s="248"/>
      <c r="N548" s="249"/>
      <c r="O548" s="66"/>
      <c r="P548" s="66"/>
      <c r="Q548" s="66"/>
      <c r="R548" s="66"/>
      <c r="S548" s="66"/>
      <c r="T548" s="67"/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T548" s="19" t="s">
        <v>1087</v>
      </c>
      <c r="AU548" s="19" t="s">
        <v>81</v>
      </c>
    </row>
    <row r="549" spans="1:65" s="15" customFormat="1" ht="10">
      <c r="B549" s="211"/>
      <c r="C549" s="212"/>
      <c r="D549" s="190" t="s">
        <v>130</v>
      </c>
      <c r="E549" s="213" t="s">
        <v>19</v>
      </c>
      <c r="F549" s="214" t="s">
        <v>1941</v>
      </c>
      <c r="G549" s="212"/>
      <c r="H549" s="213" t="s">
        <v>19</v>
      </c>
      <c r="I549" s="215"/>
      <c r="J549" s="212"/>
      <c r="K549" s="212"/>
      <c r="L549" s="216"/>
      <c r="M549" s="217"/>
      <c r="N549" s="218"/>
      <c r="O549" s="218"/>
      <c r="P549" s="218"/>
      <c r="Q549" s="218"/>
      <c r="R549" s="218"/>
      <c r="S549" s="218"/>
      <c r="T549" s="219"/>
      <c r="AT549" s="220" t="s">
        <v>130</v>
      </c>
      <c r="AU549" s="220" t="s">
        <v>81</v>
      </c>
      <c r="AV549" s="15" t="s">
        <v>79</v>
      </c>
      <c r="AW549" s="15" t="s">
        <v>132</v>
      </c>
      <c r="AX549" s="15" t="s">
        <v>71</v>
      </c>
      <c r="AY549" s="220" t="s">
        <v>120</v>
      </c>
    </row>
    <row r="550" spans="1:65" s="13" customFormat="1" ht="10">
      <c r="B550" s="188"/>
      <c r="C550" s="189"/>
      <c r="D550" s="190" t="s">
        <v>130</v>
      </c>
      <c r="E550" s="191" t="s">
        <v>19</v>
      </c>
      <c r="F550" s="192" t="s">
        <v>1942</v>
      </c>
      <c r="G550" s="189"/>
      <c r="H550" s="193">
        <v>1.1861530275000001</v>
      </c>
      <c r="I550" s="194"/>
      <c r="J550" s="189"/>
      <c r="K550" s="189"/>
      <c r="L550" s="195"/>
      <c r="M550" s="196"/>
      <c r="N550" s="197"/>
      <c r="O550" s="197"/>
      <c r="P550" s="197"/>
      <c r="Q550" s="197"/>
      <c r="R550" s="197"/>
      <c r="S550" s="197"/>
      <c r="T550" s="198"/>
      <c r="AT550" s="199" t="s">
        <v>130</v>
      </c>
      <c r="AU550" s="199" t="s">
        <v>81</v>
      </c>
      <c r="AV550" s="13" t="s">
        <v>81</v>
      </c>
      <c r="AW550" s="13" t="s">
        <v>132</v>
      </c>
      <c r="AX550" s="13" t="s">
        <v>71</v>
      </c>
      <c r="AY550" s="199" t="s">
        <v>120</v>
      </c>
    </row>
    <row r="551" spans="1:65" s="14" customFormat="1" ht="10">
      <c r="B551" s="200"/>
      <c r="C551" s="201"/>
      <c r="D551" s="190" t="s">
        <v>130</v>
      </c>
      <c r="E551" s="202" t="s">
        <v>19</v>
      </c>
      <c r="F551" s="203" t="s">
        <v>133</v>
      </c>
      <c r="G551" s="201"/>
      <c r="H551" s="204">
        <v>1.1861530275000001</v>
      </c>
      <c r="I551" s="205"/>
      <c r="J551" s="201"/>
      <c r="K551" s="201"/>
      <c r="L551" s="206"/>
      <c r="M551" s="207"/>
      <c r="N551" s="208"/>
      <c r="O551" s="208"/>
      <c r="P551" s="208"/>
      <c r="Q551" s="208"/>
      <c r="R551" s="208"/>
      <c r="S551" s="208"/>
      <c r="T551" s="209"/>
      <c r="AT551" s="210" t="s">
        <v>130</v>
      </c>
      <c r="AU551" s="210" t="s">
        <v>81</v>
      </c>
      <c r="AV551" s="14" t="s">
        <v>128</v>
      </c>
      <c r="AW551" s="14" t="s">
        <v>132</v>
      </c>
      <c r="AX551" s="14" t="s">
        <v>79</v>
      </c>
      <c r="AY551" s="210" t="s">
        <v>120</v>
      </c>
    </row>
    <row r="552" spans="1:65" s="2" customFormat="1" ht="16.5" customHeight="1">
      <c r="A552" s="36"/>
      <c r="B552" s="37"/>
      <c r="C552" s="232" t="s">
        <v>1024</v>
      </c>
      <c r="D552" s="232" t="s">
        <v>186</v>
      </c>
      <c r="E552" s="233" t="s">
        <v>1943</v>
      </c>
      <c r="F552" s="234" t="s">
        <v>1944</v>
      </c>
      <c r="G552" s="235" t="s">
        <v>189</v>
      </c>
      <c r="H552" s="236">
        <v>0.35699999999999998</v>
      </c>
      <c r="I552" s="237"/>
      <c r="J552" s="238">
        <f>ROUND(I552*H552,2)</f>
        <v>0</v>
      </c>
      <c r="K552" s="234" t="s">
        <v>536</v>
      </c>
      <c r="L552" s="239"/>
      <c r="M552" s="240" t="s">
        <v>19</v>
      </c>
      <c r="N552" s="241" t="s">
        <v>42</v>
      </c>
      <c r="O552" s="66"/>
      <c r="P552" s="184">
        <f>O552*H552</f>
        <v>0</v>
      </c>
      <c r="Q552" s="184">
        <v>1</v>
      </c>
      <c r="R552" s="184">
        <f>Q552*H552</f>
        <v>0.35699999999999998</v>
      </c>
      <c r="S552" s="184">
        <v>0</v>
      </c>
      <c r="T552" s="185">
        <f>S552*H552</f>
        <v>0</v>
      </c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R552" s="186" t="s">
        <v>191</v>
      </c>
      <c r="AT552" s="186" t="s">
        <v>186</v>
      </c>
      <c r="AU552" s="186" t="s">
        <v>81</v>
      </c>
      <c r="AY552" s="19" t="s">
        <v>120</v>
      </c>
      <c r="BE552" s="187">
        <f>IF(N552="základní",J552,0)</f>
        <v>0</v>
      </c>
      <c r="BF552" s="187">
        <f>IF(N552="snížená",J552,0)</f>
        <v>0</v>
      </c>
      <c r="BG552" s="187">
        <f>IF(N552="zákl. přenesená",J552,0)</f>
        <v>0</v>
      </c>
      <c r="BH552" s="187">
        <f>IF(N552="sníž. přenesená",J552,0)</f>
        <v>0</v>
      </c>
      <c r="BI552" s="187">
        <f>IF(N552="nulová",J552,0)</f>
        <v>0</v>
      </c>
      <c r="BJ552" s="19" t="s">
        <v>79</v>
      </c>
      <c r="BK552" s="187">
        <f>ROUND(I552*H552,2)</f>
        <v>0</v>
      </c>
      <c r="BL552" s="19" t="s">
        <v>128</v>
      </c>
      <c r="BM552" s="186" t="s">
        <v>1945</v>
      </c>
    </row>
    <row r="553" spans="1:65" s="15" customFormat="1" ht="10">
      <c r="B553" s="211"/>
      <c r="C553" s="212"/>
      <c r="D553" s="190" t="s">
        <v>130</v>
      </c>
      <c r="E553" s="213" t="s">
        <v>19</v>
      </c>
      <c r="F553" s="214" t="s">
        <v>1702</v>
      </c>
      <c r="G553" s="212"/>
      <c r="H553" s="213" t="s">
        <v>19</v>
      </c>
      <c r="I553" s="215"/>
      <c r="J553" s="212"/>
      <c r="K553" s="212"/>
      <c r="L553" s="216"/>
      <c r="M553" s="217"/>
      <c r="N553" s="218"/>
      <c r="O553" s="218"/>
      <c r="P553" s="218"/>
      <c r="Q553" s="218"/>
      <c r="R553" s="218"/>
      <c r="S553" s="218"/>
      <c r="T553" s="219"/>
      <c r="AT553" s="220" t="s">
        <v>130</v>
      </c>
      <c r="AU553" s="220" t="s">
        <v>81</v>
      </c>
      <c r="AV553" s="15" t="s">
        <v>79</v>
      </c>
      <c r="AW553" s="15" t="s">
        <v>132</v>
      </c>
      <c r="AX553" s="15" t="s">
        <v>71</v>
      </c>
      <c r="AY553" s="220" t="s">
        <v>120</v>
      </c>
    </row>
    <row r="554" spans="1:65" s="13" customFormat="1" ht="10">
      <c r="B554" s="188"/>
      <c r="C554" s="189"/>
      <c r="D554" s="190" t="s">
        <v>130</v>
      </c>
      <c r="E554" s="191" t="s">
        <v>19</v>
      </c>
      <c r="F554" s="192" t="s">
        <v>1946</v>
      </c>
      <c r="G554" s="189"/>
      <c r="H554" s="193">
        <v>0.35683199999999998</v>
      </c>
      <c r="I554" s="194"/>
      <c r="J554" s="189"/>
      <c r="K554" s="189"/>
      <c r="L554" s="195"/>
      <c r="M554" s="196"/>
      <c r="N554" s="197"/>
      <c r="O554" s="197"/>
      <c r="P554" s="197"/>
      <c r="Q554" s="197"/>
      <c r="R554" s="197"/>
      <c r="S554" s="197"/>
      <c r="T554" s="198"/>
      <c r="AT554" s="199" t="s">
        <v>130</v>
      </c>
      <c r="AU554" s="199" t="s">
        <v>81</v>
      </c>
      <c r="AV554" s="13" t="s">
        <v>81</v>
      </c>
      <c r="AW554" s="13" t="s">
        <v>132</v>
      </c>
      <c r="AX554" s="13" t="s">
        <v>79</v>
      </c>
      <c r="AY554" s="199" t="s">
        <v>120</v>
      </c>
    </row>
    <row r="555" spans="1:65" s="2" customFormat="1" ht="16.5" customHeight="1">
      <c r="A555" s="36"/>
      <c r="B555" s="37"/>
      <c r="C555" s="175" t="s">
        <v>1036</v>
      </c>
      <c r="D555" s="175" t="s">
        <v>123</v>
      </c>
      <c r="E555" s="176" t="s">
        <v>1947</v>
      </c>
      <c r="F555" s="177" t="s">
        <v>1948</v>
      </c>
      <c r="G555" s="178" t="s">
        <v>204</v>
      </c>
      <c r="H555" s="179">
        <v>4</v>
      </c>
      <c r="I555" s="180"/>
      <c r="J555" s="181">
        <f>ROUND(I555*H555,2)</f>
        <v>0</v>
      </c>
      <c r="K555" s="177" t="s">
        <v>536</v>
      </c>
      <c r="L555" s="41"/>
      <c r="M555" s="182" t="s">
        <v>19</v>
      </c>
      <c r="N555" s="183" t="s">
        <v>42</v>
      </c>
      <c r="O555" s="66"/>
      <c r="P555" s="184">
        <f>O555*H555</f>
        <v>0</v>
      </c>
      <c r="Q555" s="184">
        <v>6.0000000000000002E-5</v>
      </c>
      <c r="R555" s="184">
        <f>Q555*H555</f>
        <v>2.4000000000000001E-4</v>
      </c>
      <c r="S555" s="184">
        <v>0</v>
      </c>
      <c r="T555" s="185">
        <f>S555*H555</f>
        <v>0</v>
      </c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R555" s="186" t="s">
        <v>128</v>
      </c>
      <c r="AT555" s="186" t="s">
        <v>123</v>
      </c>
      <c r="AU555" s="186" t="s">
        <v>81</v>
      </c>
      <c r="AY555" s="19" t="s">
        <v>120</v>
      </c>
      <c r="BE555" s="187">
        <f>IF(N555="základní",J555,0)</f>
        <v>0</v>
      </c>
      <c r="BF555" s="187">
        <f>IF(N555="snížená",J555,0)</f>
        <v>0</v>
      </c>
      <c r="BG555" s="187">
        <f>IF(N555="zákl. přenesená",J555,0)</f>
        <v>0</v>
      </c>
      <c r="BH555" s="187">
        <f>IF(N555="sníž. přenesená",J555,0)</f>
        <v>0</v>
      </c>
      <c r="BI555" s="187">
        <f>IF(N555="nulová",J555,0)</f>
        <v>0</v>
      </c>
      <c r="BJ555" s="19" t="s">
        <v>79</v>
      </c>
      <c r="BK555" s="187">
        <f>ROUND(I555*H555,2)</f>
        <v>0</v>
      </c>
      <c r="BL555" s="19" t="s">
        <v>128</v>
      </c>
      <c r="BM555" s="186" t="s">
        <v>1949</v>
      </c>
    </row>
    <row r="556" spans="1:65" s="2" customFormat="1" ht="10">
      <c r="A556" s="36"/>
      <c r="B556" s="37"/>
      <c r="C556" s="38"/>
      <c r="D556" s="245" t="s">
        <v>538</v>
      </c>
      <c r="E556" s="38"/>
      <c r="F556" s="246" t="s">
        <v>1950</v>
      </c>
      <c r="G556" s="38"/>
      <c r="H556" s="38"/>
      <c r="I556" s="247"/>
      <c r="J556" s="38"/>
      <c r="K556" s="38"/>
      <c r="L556" s="41"/>
      <c r="M556" s="248"/>
      <c r="N556" s="249"/>
      <c r="O556" s="66"/>
      <c r="P556" s="66"/>
      <c r="Q556" s="66"/>
      <c r="R556" s="66"/>
      <c r="S556" s="66"/>
      <c r="T556" s="67"/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T556" s="19" t="s">
        <v>538</v>
      </c>
      <c r="AU556" s="19" t="s">
        <v>81</v>
      </c>
    </row>
    <row r="557" spans="1:65" s="15" customFormat="1" ht="10">
      <c r="B557" s="211"/>
      <c r="C557" s="212"/>
      <c r="D557" s="190" t="s">
        <v>130</v>
      </c>
      <c r="E557" s="213" t="s">
        <v>19</v>
      </c>
      <c r="F557" s="214" t="s">
        <v>1951</v>
      </c>
      <c r="G557" s="212"/>
      <c r="H557" s="213" t="s">
        <v>19</v>
      </c>
      <c r="I557" s="215"/>
      <c r="J557" s="212"/>
      <c r="K557" s="212"/>
      <c r="L557" s="216"/>
      <c r="M557" s="217"/>
      <c r="N557" s="218"/>
      <c r="O557" s="218"/>
      <c r="P557" s="218"/>
      <c r="Q557" s="218"/>
      <c r="R557" s="218"/>
      <c r="S557" s="218"/>
      <c r="T557" s="219"/>
      <c r="AT557" s="220" t="s">
        <v>130</v>
      </c>
      <c r="AU557" s="220" t="s">
        <v>81</v>
      </c>
      <c r="AV557" s="15" t="s">
        <v>79</v>
      </c>
      <c r="AW557" s="15" t="s">
        <v>132</v>
      </c>
      <c r="AX557" s="15" t="s">
        <v>71</v>
      </c>
      <c r="AY557" s="220" t="s">
        <v>120</v>
      </c>
    </row>
    <row r="558" spans="1:65" s="13" customFormat="1" ht="10">
      <c r="B558" s="188"/>
      <c r="C558" s="189"/>
      <c r="D558" s="190" t="s">
        <v>130</v>
      </c>
      <c r="E558" s="191" t="s">
        <v>19</v>
      </c>
      <c r="F558" s="192" t="s">
        <v>128</v>
      </c>
      <c r="G558" s="189"/>
      <c r="H558" s="193">
        <v>4</v>
      </c>
      <c r="I558" s="194"/>
      <c r="J558" s="189"/>
      <c r="K558" s="189"/>
      <c r="L558" s="195"/>
      <c r="M558" s="196"/>
      <c r="N558" s="197"/>
      <c r="O558" s="197"/>
      <c r="P558" s="197"/>
      <c r="Q558" s="197"/>
      <c r="R558" s="197"/>
      <c r="S558" s="197"/>
      <c r="T558" s="198"/>
      <c r="AT558" s="199" t="s">
        <v>130</v>
      </c>
      <c r="AU558" s="199" t="s">
        <v>81</v>
      </c>
      <c r="AV558" s="13" t="s">
        <v>81</v>
      </c>
      <c r="AW558" s="13" t="s">
        <v>132</v>
      </c>
      <c r="AX558" s="13" t="s">
        <v>79</v>
      </c>
      <c r="AY558" s="199" t="s">
        <v>120</v>
      </c>
    </row>
    <row r="559" spans="1:65" s="2" customFormat="1" ht="16.5" customHeight="1">
      <c r="A559" s="36"/>
      <c r="B559" s="37"/>
      <c r="C559" s="175" t="s">
        <v>1044</v>
      </c>
      <c r="D559" s="175" t="s">
        <v>123</v>
      </c>
      <c r="E559" s="176" t="s">
        <v>1952</v>
      </c>
      <c r="F559" s="177" t="s">
        <v>1953</v>
      </c>
      <c r="G559" s="178" t="s">
        <v>204</v>
      </c>
      <c r="H559" s="179">
        <v>4</v>
      </c>
      <c r="I559" s="180"/>
      <c r="J559" s="181">
        <f>ROUND(I559*H559,2)</f>
        <v>0</v>
      </c>
      <c r="K559" s="177" t="s">
        <v>536</v>
      </c>
      <c r="L559" s="41"/>
      <c r="M559" s="182" t="s">
        <v>19</v>
      </c>
      <c r="N559" s="183" t="s">
        <v>42</v>
      </c>
      <c r="O559" s="66"/>
      <c r="P559" s="184">
        <f>O559*H559</f>
        <v>0</v>
      </c>
      <c r="Q559" s="184">
        <v>0.36965999999999999</v>
      </c>
      <c r="R559" s="184">
        <f>Q559*H559</f>
        <v>1.47864</v>
      </c>
      <c r="S559" s="184">
        <v>0</v>
      </c>
      <c r="T559" s="185">
        <f>S559*H559</f>
        <v>0</v>
      </c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R559" s="186" t="s">
        <v>128</v>
      </c>
      <c r="AT559" s="186" t="s">
        <v>123</v>
      </c>
      <c r="AU559" s="186" t="s">
        <v>81</v>
      </c>
      <c r="AY559" s="19" t="s">
        <v>120</v>
      </c>
      <c r="BE559" s="187">
        <f>IF(N559="základní",J559,0)</f>
        <v>0</v>
      </c>
      <c r="BF559" s="187">
        <f>IF(N559="snížená",J559,0)</f>
        <v>0</v>
      </c>
      <c r="BG559" s="187">
        <f>IF(N559="zákl. přenesená",J559,0)</f>
        <v>0</v>
      </c>
      <c r="BH559" s="187">
        <f>IF(N559="sníž. přenesená",J559,0)</f>
        <v>0</v>
      </c>
      <c r="BI559" s="187">
        <f>IF(N559="nulová",J559,0)</f>
        <v>0</v>
      </c>
      <c r="BJ559" s="19" t="s">
        <v>79</v>
      </c>
      <c r="BK559" s="187">
        <f>ROUND(I559*H559,2)</f>
        <v>0</v>
      </c>
      <c r="BL559" s="19" t="s">
        <v>128</v>
      </c>
      <c r="BM559" s="186" t="s">
        <v>1954</v>
      </c>
    </row>
    <row r="560" spans="1:65" s="2" customFormat="1" ht="10">
      <c r="A560" s="36"/>
      <c r="B560" s="37"/>
      <c r="C560" s="38"/>
      <c r="D560" s="245" t="s">
        <v>538</v>
      </c>
      <c r="E560" s="38"/>
      <c r="F560" s="246" t="s">
        <v>1955</v>
      </c>
      <c r="G560" s="38"/>
      <c r="H560" s="38"/>
      <c r="I560" s="247"/>
      <c r="J560" s="38"/>
      <c r="K560" s="38"/>
      <c r="L560" s="41"/>
      <c r="M560" s="248"/>
      <c r="N560" s="249"/>
      <c r="O560" s="66"/>
      <c r="P560" s="66"/>
      <c r="Q560" s="66"/>
      <c r="R560" s="66"/>
      <c r="S560" s="66"/>
      <c r="T560" s="67"/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T560" s="19" t="s">
        <v>538</v>
      </c>
      <c r="AU560" s="19" t="s">
        <v>81</v>
      </c>
    </row>
    <row r="561" spans="1:65" s="15" customFormat="1" ht="10">
      <c r="B561" s="211"/>
      <c r="C561" s="212"/>
      <c r="D561" s="190" t="s">
        <v>130</v>
      </c>
      <c r="E561" s="213" t="s">
        <v>19</v>
      </c>
      <c r="F561" s="214" t="s">
        <v>1951</v>
      </c>
      <c r="G561" s="212"/>
      <c r="H561" s="213" t="s">
        <v>19</v>
      </c>
      <c r="I561" s="215"/>
      <c r="J561" s="212"/>
      <c r="K561" s="212"/>
      <c r="L561" s="216"/>
      <c r="M561" s="217"/>
      <c r="N561" s="218"/>
      <c r="O561" s="218"/>
      <c r="P561" s="218"/>
      <c r="Q561" s="218"/>
      <c r="R561" s="218"/>
      <c r="S561" s="218"/>
      <c r="T561" s="219"/>
      <c r="AT561" s="220" t="s">
        <v>130</v>
      </c>
      <c r="AU561" s="220" t="s">
        <v>81</v>
      </c>
      <c r="AV561" s="15" t="s">
        <v>79</v>
      </c>
      <c r="AW561" s="15" t="s">
        <v>132</v>
      </c>
      <c r="AX561" s="15" t="s">
        <v>71</v>
      </c>
      <c r="AY561" s="220" t="s">
        <v>120</v>
      </c>
    </row>
    <row r="562" spans="1:65" s="13" customFormat="1" ht="10">
      <c r="B562" s="188"/>
      <c r="C562" s="189"/>
      <c r="D562" s="190" t="s">
        <v>130</v>
      </c>
      <c r="E562" s="191" t="s">
        <v>19</v>
      </c>
      <c r="F562" s="192" t="s">
        <v>128</v>
      </c>
      <c r="G562" s="189"/>
      <c r="H562" s="193">
        <v>4</v>
      </c>
      <c r="I562" s="194"/>
      <c r="J562" s="189"/>
      <c r="K562" s="189"/>
      <c r="L562" s="195"/>
      <c r="M562" s="196"/>
      <c r="N562" s="197"/>
      <c r="O562" s="197"/>
      <c r="P562" s="197"/>
      <c r="Q562" s="197"/>
      <c r="R562" s="197"/>
      <c r="S562" s="197"/>
      <c r="T562" s="198"/>
      <c r="AT562" s="199" t="s">
        <v>130</v>
      </c>
      <c r="AU562" s="199" t="s">
        <v>81</v>
      </c>
      <c r="AV562" s="13" t="s">
        <v>81</v>
      </c>
      <c r="AW562" s="13" t="s">
        <v>132</v>
      </c>
      <c r="AX562" s="13" t="s">
        <v>79</v>
      </c>
      <c r="AY562" s="199" t="s">
        <v>120</v>
      </c>
    </row>
    <row r="563" spans="1:65" s="2" customFormat="1" ht="24.15" customHeight="1">
      <c r="A563" s="36"/>
      <c r="B563" s="37"/>
      <c r="C563" s="175" t="s">
        <v>1050</v>
      </c>
      <c r="D563" s="175" t="s">
        <v>123</v>
      </c>
      <c r="E563" s="176" t="s">
        <v>904</v>
      </c>
      <c r="F563" s="177" t="s">
        <v>905</v>
      </c>
      <c r="G563" s="178" t="s">
        <v>404</v>
      </c>
      <c r="H563" s="179">
        <v>246</v>
      </c>
      <c r="I563" s="180"/>
      <c r="J563" s="181">
        <f>ROUND(I563*H563,2)</f>
        <v>0</v>
      </c>
      <c r="K563" s="177" t="s">
        <v>536</v>
      </c>
      <c r="L563" s="41"/>
      <c r="M563" s="182" t="s">
        <v>19</v>
      </c>
      <c r="N563" s="183" t="s">
        <v>42</v>
      </c>
      <c r="O563" s="66"/>
      <c r="P563" s="184">
        <f>O563*H563</f>
        <v>0</v>
      </c>
      <c r="Q563" s="184">
        <v>0</v>
      </c>
      <c r="R563" s="184">
        <f>Q563*H563</f>
        <v>0</v>
      </c>
      <c r="S563" s="184">
        <v>0</v>
      </c>
      <c r="T563" s="185">
        <f>S563*H563</f>
        <v>0</v>
      </c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R563" s="186" t="s">
        <v>128</v>
      </c>
      <c r="AT563" s="186" t="s">
        <v>123</v>
      </c>
      <c r="AU563" s="186" t="s">
        <v>81</v>
      </c>
      <c r="AY563" s="19" t="s">
        <v>120</v>
      </c>
      <c r="BE563" s="187">
        <f>IF(N563="základní",J563,0)</f>
        <v>0</v>
      </c>
      <c r="BF563" s="187">
        <f>IF(N563="snížená",J563,0)</f>
        <v>0</v>
      </c>
      <c r="BG563" s="187">
        <f>IF(N563="zákl. přenesená",J563,0)</f>
        <v>0</v>
      </c>
      <c r="BH563" s="187">
        <f>IF(N563="sníž. přenesená",J563,0)</f>
        <v>0</v>
      </c>
      <c r="BI563" s="187">
        <f>IF(N563="nulová",J563,0)</f>
        <v>0</v>
      </c>
      <c r="BJ563" s="19" t="s">
        <v>79</v>
      </c>
      <c r="BK563" s="187">
        <f>ROUND(I563*H563,2)</f>
        <v>0</v>
      </c>
      <c r="BL563" s="19" t="s">
        <v>128</v>
      </c>
      <c r="BM563" s="186" t="s">
        <v>1956</v>
      </c>
    </row>
    <row r="564" spans="1:65" s="2" customFormat="1" ht="10">
      <c r="A564" s="36"/>
      <c r="B564" s="37"/>
      <c r="C564" s="38"/>
      <c r="D564" s="245" t="s">
        <v>538</v>
      </c>
      <c r="E564" s="38"/>
      <c r="F564" s="246" t="s">
        <v>907</v>
      </c>
      <c r="G564" s="38"/>
      <c r="H564" s="38"/>
      <c r="I564" s="247"/>
      <c r="J564" s="38"/>
      <c r="K564" s="38"/>
      <c r="L564" s="41"/>
      <c r="M564" s="248"/>
      <c r="N564" s="249"/>
      <c r="O564" s="66"/>
      <c r="P564" s="66"/>
      <c r="Q564" s="66"/>
      <c r="R564" s="66"/>
      <c r="S564" s="66"/>
      <c r="T564" s="67"/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T564" s="19" t="s">
        <v>538</v>
      </c>
      <c r="AU564" s="19" t="s">
        <v>81</v>
      </c>
    </row>
    <row r="565" spans="1:65" s="15" customFormat="1" ht="10">
      <c r="B565" s="211"/>
      <c r="C565" s="212"/>
      <c r="D565" s="190" t="s">
        <v>130</v>
      </c>
      <c r="E565" s="213" t="s">
        <v>19</v>
      </c>
      <c r="F565" s="214" t="s">
        <v>1957</v>
      </c>
      <c r="G565" s="212"/>
      <c r="H565" s="213" t="s">
        <v>19</v>
      </c>
      <c r="I565" s="215"/>
      <c r="J565" s="212"/>
      <c r="K565" s="212"/>
      <c r="L565" s="216"/>
      <c r="M565" s="217"/>
      <c r="N565" s="218"/>
      <c r="O565" s="218"/>
      <c r="P565" s="218"/>
      <c r="Q565" s="218"/>
      <c r="R565" s="218"/>
      <c r="S565" s="218"/>
      <c r="T565" s="219"/>
      <c r="AT565" s="220" t="s">
        <v>130</v>
      </c>
      <c r="AU565" s="220" t="s">
        <v>81</v>
      </c>
      <c r="AV565" s="15" t="s">
        <v>79</v>
      </c>
      <c r="AW565" s="15" t="s">
        <v>132</v>
      </c>
      <c r="AX565" s="15" t="s">
        <v>71</v>
      </c>
      <c r="AY565" s="220" t="s">
        <v>120</v>
      </c>
    </row>
    <row r="566" spans="1:65" s="13" customFormat="1" ht="10">
      <c r="B566" s="188"/>
      <c r="C566" s="189"/>
      <c r="D566" s="190" t="s">
        <v>130</v>
      </c>
      <c r="E566" s="191" t="s">
        <v>19</v>
      </c>
      <c r="F566" s="192" t="s">
        <v>1958</v>
      </c>
      <c r="G566" s="189"/>
      <c r="H566" s="193">
        <v>246</v>
      </c>
      <c r="I566" s="194"/>
      <c r="J566" s="189"/>
      <c r="K566" s="189"/>
      <c r="L566" s="195"/>
      <c r="M566" s="196"/>
      <c r="N566" s="197"/>
      <c r="O566" s="197"/>
      <c r="P566" s="197"/>
      <c r="Q566" s="197"/>
      <c r="R566" s="197"/>
      <c r="S566" s="197"/>
      <c r="T566" s="198"/>
      <c r="AT566" s="199" t="s">
        <v>130</v>
      </c>
      <c r="AU566" s="199" t="s">
        <v>81</v>
      </c>
      <c r="AV566" s="13" t="s">
        <v>81</v>
      </c>
      <c r="AW566" s="13" t="s">
        <v>132</v>
      </c>
      <c r="AX566" s="13" t="s">
        <v>79</v>
      </c>
      <c r="AY566" s="199" t="s">
        <v>120</v>
      </c>
    </row>
    <row r="567" spans="1:65" s="2" customFormat="1" ht="24.15" customHeight="1">
      <c r="A567" s="36"/>
      <c r="B567" s="37"/>
      <c r="C567" s="175" t="s">
        <v>1057</v>
      </c>
      <c r="D567" s="175" t="s">
        <v>123</v>
      </c>
      <c r="E567" s="176" t="s">
        <v>1959</v>
      </c>
      <c r="F567" s="177" t="s">
        <v>1960</v>
      </c>
      <c r="G567" s="178" t="s">
        <v>404</v>
      </c>
      <c r="H567" s="179">
        <v>672.77</v>
      </c>
      <c r="I567" s="180"/>
      <c r="J567" s="181">
        <f>ROUND(I567*H567,2)</f>
        <v>0</v>
      </c>
      <c r="K567" s="177" t="s">
        <v>536</v>
      </c>
      <c r="L567" s="41"/>
      <c r="M567" s="182" t="s">
        <v>19</v>
      </c>
      <c r="N567" s="183" t="s">
        <v>42</v>
      </c>
      <c r="O567" s="66"/>
      <c r="P567" s="184">
        <f>O567*H567</f>
        <v>0</v>
      </c>
      <c r="Q567" s="184">
        <v>0</v>
      </c>
      <c r="R567" s="184">
        <f>Q567*H567</f>
        <v>0</v>
      </c>
      <c r="S567" s="184">
        <v>0</v>
      </c>
      <c r="T567" s="185">
        <f>S567*H567</f>
        <v>0</v>
      </c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R567" s="186" t="s">
        <v>128</v>
      </c>
      <c r="AT567" s="186" t="s">
        <v>123</v>
      </c>
      <c r="AU567" s="186" t="s">
        <v>81</v>
      </c>
      <c r="AY567" s="19" t="s">
        <v>120</v>
      </c>
      <c r="BE567" s="187">
        <f>IF(N567="základní",J567,0)</f>
        <v>0</v>
      </c>
      <c r="BF567" s="187">
        <f>IF(N567="snížená",J567,0)</f>
        <v>0</v>
      </c>
      <c r="BG567" s="187">
        <f>IF(N567="zákl. přenesená",J567,0)</f>
        <v>0</v>
      </c>
      <c r="BH567" s="187">
        <f>IF(N567="sníž. přenesená",J567,0)</f>
        <v>0</v>
      </c>
      <c r="BI567" s="187">
        <f>IF(N567="nulová",J567,0)</f>
        <v>0</v>
      </c>
      <c r="BJ567" s="19" t="s">
        <v>79</v>
      </c>
      <c r="BK567" s="187">
        <f>ROUND(I567*H567,2)</f>
        <v>0</v>
      </c>
      <c r="BL567" s="19" t="s">
        <v>128</v>
      </c>
      <c r="BM567" s="186" t="s">
        <v>1961</v>
      </c>
    </row>
    <row r="568" spans="1:65" s="2" customFormat="1" ht="10">
      <c r="A568" s="36"/>
      <c r="B568" s="37"/>
      <c r="C568" s="38"/>
      <c r="D568" s="245" t="s">
        <v>538</v>
      </c>
      <c r="E568" s="38"/>
      <c r="F568" s="246" t="s">
        <v>1962</v>
      </c>
      <c r="G568" s="38"/>
      <c r="H568" s="38"/>
      <c r="I568" s="247"/>
      <c r="J568" s="38"/>
      <c r="K568" s="38"/>
      <c r="L568" s="41"/>
      <c r="M568" s="248"/>
      <c r="N568" s="249"/>
      <c r="O568" s="66"/>
      <c r="P568" s="66"/>
      <c r="Q568" s="66"/>
      <c r="R568" s="66"/>
      <c r="S568" s="66"/>
      <c r="T568" s="67"/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T568" s="19" t="s">
        <v>538</v>
      </c>
      <c r="AU568" s="19" t="s">
        <v>81</v>
      </c>
    </row>
    <row r="569" spans="1:65" s="15" customFormat="1" ht="10">
      <c r="B569" s="211"/>
      <c r="C569" s="212"/>
      <c r="D569" s="190" t="s">
        <v>130</v>
      </c>
      <c r="E569" s="213" t="s">
        <v>19</v>
      </c>
      <c r="F569" s="214" t="s">
        <v>1963</v>
      </c>
      <c r="G569" s="212"/>
      <c r="H569" s="213" t="s">
        <v>19</v>
      </c>
      <c r="I569" s="215"/>
      <c r="J569" s="212"/>
      <c r="K569" s="212"/>
      <c r="L569" s="216"/>
      <c r="M569" s="217"/>
      <c r="N569" s="218"/>
      <c r="O569" s="218"/>
      <c r="P569" s="218"/>
      <c r="Q569" s="218"/>
      <c r="R569" s="218"/>
      <c r="S569" s="218"/>
      <c r="T569" s="219"/>
      <c r="AT569" s="220" t="s">
        <v>130</v>
      </c>
      <c r="AU569" s="220" t="s">
        <v>81</v>
      </c>
      <c r="AV569" s="15" t="s">
        <v>79</v>
      </c>
      <c r="AW569" s="15" t="s">
        <v>132</v>
      </c>
      <c r="AX569" s="15" t="s">
        <v>71</v>
      </c>
      <c r="AY569" s="220" t="s">
        <v>120</v>
      </c>
    </row>
    <row r="570" spans="1:65" s="13" customFormat="1" ht="10">
      <c r="B570" s="188"/>
      <c r="C570" s="189"/>
      <c r="D570" s="190" t="s">
        <v>130</v>
      </c>
      <c r="E570" s="191" t="s">
        <v>19</v>
      </c>
      <c r="F570" s="192" t="s">
        <v>1964</v>
      </c>
      <c r="G570" s="189"/>
      <c r="H570" s="193">
        <v>66</v>
      </c>
      <c r="I570" s="194"/>
      <c r="J570" s="189"/>
      <c r="K570" s="189"/>
      <c r="L570" s="195"/>
      <c r="M570" s="196"/>
      <c r="N570" s="197"/>
      <c r="O570" s="197"/>
      <c r="P570" s="197"/>
      <c r="Q570" s="197"/>
      <c r="R570" s="197"/>
      <c r="S570" s="197"/>
      <c r="T570" s="198"/>
      <c r="AT570" s="199" t="s">
        <v>130</v>
      </c>
      <c r="AU570" s="199" t="s">
        <v>81</v>
      </c>
      <c r="AV570" s="13" t="s">
        <v>81</v>
      </c>
      <c r="AW570" s="13" t="s">
        <v>132</v>
      </c>
      <c r="AX570" s="13" t="s">
        <v>71</v>
      </c>
      <c r="AY570" s="199" t="s">
        <v>120</v>
      </c>
    </row>
    <row r="571" spans="1:65" s="13" customFormat="1" ht="10">
      <c r="B571" s="188"/>
      <c r="C571" s="189"/>
      <c r="D571" s="190" t="s">
        <v>130</v>
      </c>
      <c r="E571" s="191" t="s">
        <v>19</v>
      </c>
      <c r="F571" s="192" t="s">
        <v>1965</v>
      </c>
      <c r="G571" s="189"/>
      <c r="H571" s="193">
        <v>124.15</v>
      </c>
      <c r="I571" s="194"/>
      <c r="J571" s="189"/>
      <c r="K571" s="189"/>
      <c r="L571" s="195"/>
      <c r="M571" s="196"/>
      <c r="N571" s="197"/>
      <c r="O571" s="197"/>
      <c r="P571" s="197"/>
      <c r="Q571" s="197"/>
      <c r="R571" s="197"/>
      <c r="S571" s="197"/>
      <c r="T571" s="198"/>
      <c r="AT571" s="199" t="s">
        <v>130</v>
      </c>
      <c r="AU571" s="199" t="s">
        <v>81</v>
      </c>
      <c r="AV571" s="13" t="s">
        <v>81</v>
      </c>
      <c r="AW571" s="13" t="s">
        <v>132</v>
      </c>
      <c r="AX571" s="13" t="s">
        <v>71</v>
      </c>
      <c r="AY571" s="199" t="s">
        <v>120</v>
      </c>
    </row>
    <row r="572" spans="1:65" s="13" customFormat="1" ht="10">
      <c r="B572" s="188"/>
      <c r="C572" s="189"/>
      <c r="D572" s="190" t="s">
        <v>130</v>
      </c>
      <c r="E572" s="191" t="s">
        <v>19</v>
      </c>
      <c r="F572" s="192" t="s">
        <v>1966</v>
      </c>
      <c r="G572" s="189"/>
      <c r="H572" s="193">
        <v>163.80000000000001</v>
      </c>
      <c r="I572" s="194"/>
      <c r="J572" s="189"/>
      <c r="K572" s="189"/>
      <c r="L572" s="195"/>
      <c r="M572" s="196"/>
      <c r="N572" s="197"/>
      <c r="O572" s="197"/>
      <c r="P572" s="197"/>
      <c r="Q572" s="197"/>
      <c r="R572" s="197"/>
      <c r="S572" s="197"/>
      <c r="T572" s="198"/>
      <c r="AT572" s="199" t="s">
        <v>130</v>
      </c>
      <c r="AU572" s="199" t="s">
        <v>81</v>
      </c>
      <c r="AV572" s="13" t="s">
        <v>81</v>
      </c>
      <c r="AW572" s="13" t="s">
        <v>132</v>
      </c>
      <c r="AX572" s="13" t="s">
        <v>71</v>
      </c>
      <c r="AY572" s="199" t="s">
        <v>120</v>
      </c>
    </row>
    <row r="573" spans="1:65" s="13" customFormat="1" ht="10">
      <c r="B573" s="188"/>
      <c r="C573" s="189"/>
      <c r="D573" s="190" t="s">
        <v>130</v>
      </c>
      <c r="E573" s="191" t="s">
        <v>19</v>
      </c>
      <c r="F573" s="192" t="s">
        <v>1967</v>
      </c>
      <c r="G573" s="189"/>
      <c r="H573" s="193">
        <v>66</v>
      </c>
      <c r="I573" s="194"/>
      <c r="J573" s="189"/>
      <c r="K573" s="189"/>
      <c r="L573" s="195"/>
      <c r="M573" s="196"/>
      <c r="N573" s="197"/>
      <c r="O573" s="197"/>
      <c r="P573" s="197"/>
      <c r="Q573" s="197"/>
      <c r="R573" s="197"/>
      <c r="S573" s="197"/>
      <c r="T573" s="198"/>
      <c r="AT573" s="199" t="s">
        <v>130</v>
      </c>
      <c r="AU573" s="199" t="s">
        <v>81</v>
      </c>
      <c r="AV573" s="13" t="s">
        <v>81</v>
      </c>
      <c r="AW573" s="13" t="s">
        <v>132</v>
      </c>
      <c r="AX573" s="13" t="s">
        <v>71</v>
      </c>
      <c r="AY573" s="199" t="s">
        <v>120</v>
      </c>
    </row>
    <row r="574" spans="1:65" s="13" customFormat="1" ht="10">
      <c r="B574" s="188"/>
      <c r="C574" s="189"/>
      <c r="D574" s="190" t="s">
        <v>130</v>
      </c>
      <c r="E574" s="191" t="s">
        <v>19</v>
      </c>
      <c r="F574" s="192" t="s">
        <v>1968</v>
      </c>
      <c r="G574" s="189"/>
      <c r="H574" s="193">
        <v>180.88</v>
      </c>
      <c r="I574" s="194"/>
      <c r="J574" s="189"/>
      <c r="K574" s="189"/>
      <c r="L574" s="195"/>
      <c r="M574" s="196"/>
      <c r="N574" s="197"/>
      <c r="O574" s="197"/>
      <c r="P574" s="197"/>
      <c r="Q574" s="197"/>
      <c r="R574" s="197"/>
      <c r="S574" s="197"/>
      <c r="T574" s="198"/>
      <c r="AT574" s="199" t="s">
        <v>130</v>
      </c>
      <c r="AU574" s="199" t="s">
        <v>81</v>
      </c>
      <c r="AV574" s="13" t="s">
        <v>81</v>
      </c>
      <c r="AW574" s="13" t="s">
        <v>132</v>
      </c>
      <c r="AX574" s="13" t="s">
        <v>71</v>
      </c>
      <c r="AY574" s="199" t="s">
        <v>120</v>
      </c>
    </row>
    <row r="575" spans="1:65" s="13" customFormat="1" ht="10">
      <c r="B575" s="188"/>
      <c r="C575" s="189"/>
      <c r="D575" s="190" t="s">
        <v>130</v>
      </c>
      <c r="E575" s="191" t="s">
        <v>19</v>
      </c>
      <c r="F575" s="192" t="s">
        <v>1969</v>
      </c>
      <c r="G575" s="189"/>
      <c r="H575" s="193">
        <v>71.94</v>
      </c>
      <c r="I575" s="194"/>
      <c r="J575" s="189"/>
      <c r="K575" s="189"/>
      <c r="L575" s="195"/>
      <c r="M575" s="196"/>
      <c r="N575" s="197"/>
      <c r="O575" s="197"/>
      <c r="P575" s="197"/>
      <c r="Q575" s="197"/>
      <c r="R575" s="197"/>
      <c r="S575" s="197"/>
      <c r="T575" s="198"/>
      <c r="AT575" s="199" t="s">
        <v>130</v>
      </c>
      <c r="AU575" s="199" t="s">
        <v>81</v>
      </c>
      <c r="AV575" s="13" t="s">
        <v>81</v>
      </c>
      <c r="AW575" s="13" t="s">
        <v>132</v>
      </c>
      <c r="AX575" s="13" t="s">
        <v>71</v>
      </c>
      <c r="AY575" s="199" t="s">
        <v>120</v>
      </c>
    </row>
    <row r="576" spans="1:65" s="14" customFormat="1" ht="10">
      <c r="B576" s="200"/>
      <c r="C576" s="201"/>
      <c r="D576" s="190" t="s">
        <v>130</v>
      </c>
      <c r="E576" s="202" t="s">
        <v>19</v>
      </c>
      <c r="F576" s="203" t="s">
        <v>133</v>
      </c>
      <c r="G576" s="201"/>
      <c r="H576" s="204">
        <v>672.77</v>
      </c>
      <c r="I576" s="205"/>
      <c r="J576" s="201"/>
      <c r="K576" s="201"/>
      <c r="L576" s="206"/>
      <c r="M576" s="207"/>
      <c r="N576" s="208"/>
      <c r="O576" s="208"/>
      <c r="P576" s="208"/>
      <c r="Q576" s="208"/>
      <c r="R576" s="208"/>
      <c r="S576" s="208"/>
      <c r="T576" s="209"/>
      <c r="AT576" s="210" t="s">
        <v>130</v>
      </c>
      <c r="AU576" s="210" t="s">
        <v>81</v>
      </c>
      <c r="AV576" s="14" t="s">
        <v>128</v>
      </c>
      <c r="AW576" s="14" t="s">
        <v>132</v>
      </c>
      <c r="AX576" s="14" t="s">
        <v>79</v>
      </c>
      <c r="AY576" s="210" t="s">
        <v>120</v>
      </c>
    </row>
    <row r="577" spans="1:65" s="2" customFormat="1" ht="24.15" customHeight="1">
      <c r="A577" s="36"/>
      <c r="B577" s="37"/>
      <c r="C577" s="175" t="s">
        <v>1064</v>
      </c>
      <c r="D577" s="175" t="s">
        <v>123</v>
      </c>
      <c r="E577" s="176" t="s">
        <v>909</v>
      </c>
      <c r="F577" s="177" t="s">
        <v>910</v>
      </c>
      <c r="G577" s="178" t="s">
        <v>404</v>
      </c>
      <c r="H577" s="179">
        <v>13776</v>
      </c>
      <c r="I577" s="180"/>
      <c r="J577" s="181">
        <f>ROUND(I577*H577,2)</f>
        <v>0</v>
      </c>
      <c r="K577" s="177" t="s">
        <v>536</v>
      </c>
      <c r="L577" s="41"/>
      <c r="M577" s="182" t="s">
        <v>19</v>
      </c>
      <c r="N577" s="183" t="s">
        <v>42</v>
      </c>
      <c r="O577" s="66"/>
      <c r="P577" s="184">
        <f>O577*H577</f>
        <v>0</v>
      </c>
      <c r="Q577" s="184">
        <v>0</v>
      </c>
      <c r="R577" s="184">
        <f>Q577*H577</f>
        <v>0</v>
      </c>
      <c r="S577" s="184">
        <v>0</v>
      </c>
      <c r="T577" s="185">
        <f>S577*H577</f>
        <v>0</v>
      </c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R577" s="186" t="s">
        <v>128</v>
      </c>
      <c r="AT577" s="186" t="s">
        <v>123</v>
      </c>
      <c r="AU577" s="186" t="s">
        <v>81</v>
      </c>
      <c r="AY577" s="19" t="s">
        <v>120</v>
      </c>
      <c r="BE577" s="187">
        <f>IF(N577="základní",J577,0)</f>
        <v>0</v>
      </c>
      <c r="BF577" s="187">
        <f>IF(N577="snížená",J577,0)</f>
        <v>0</v>
      </c>
      <c r="BG577" s="187">
        <f>IF(N577="zákl. přenesená",J577,0)</f>
        <v>0</v>
      </c>
      <c r="BH577" s="187">
        <f>IF(N577="sníž. přenesená",J577,0)</f>
        <v>0</v>
      </c>
      <c r="BI577" s="187">
        <f>IF(N577="nulová",J577,0)</f>
        <v>0</v>
      </c>
      <c r="BJ577" s="19" t="s">
        <v>79</v>
      </c>
      <c r="BK577" s="187">
        <f>ROUND(I577*H577,2)</f>
        <v>0</v>
      </c>
      <c r="BL577" s="19" t="s">
        <v>128</v>
      </c>
      <c r="BM577" s="186" t="s">
        <v>1970</v>
      </c>
    </row>
    <row r="578" spans="1:65" s="2" customFormat="1" ht="10">
      <c r="A578" s="36"/>
      <c r="B578" s="37"/>
      <c r="C578" s="38"/>
      <c r="D578" s="245" t="s">
        <v>538</v>
      </c>
      <c r="E578" s="38"/>
      <c r="F578" s="246" t="s">
        <v>912</v>
      </c>
      <c r="G578" s="38"/>
      <c r="H578" s="38"/>
      <c r="I578" s="247"/>
      <c r="J578" s="38"/>
      <c r="K578" s="38"/>
      <c r="L578" s="41"/>
      <c r="M578" s="248"/>
      <c r="N578" s="249"/>
      <c r="O578" s="66"/>
      <c r="P578" s="66"/>
      <c r="Q578" s="66"/>
      <c r="R578" s="66"/>
      <c r="S578" s="66"/>
      <c r="T578" s="67"/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T578" s="19" t="s">
        <v>538</v>
      </c>
      <c r="AU578" s="19" t="s">
        <v>81</v>
      </c>
    </row>
    <row r="579" spans="1:65" s="15" customFormat="1" ht="10">
      <c r="B579" s="211"/>
      <c r="C579" s="212"/>
      <c r="D579" s="190" t="s">
        <v>130</v>
      </c>
      <c r="E579" s="213" t="s">
        <v>19</v>
      </c>
      <c r="F579" s="214" t="s">
        <v>1971</v>
      </c>
      <c r="G579" s="212"/>
      <c r="H579" s="213" t="s">
        <v>19</v>
      </c>
      <c r="I579" s="215"/>
      <c r="J579" s="212"/>
      <c r="K579" s="212"/>
      <c r="L579" s="216"/>
      <c r="M579" s="217"/>
      <c r="N579" s="218"/>
      <c r="O579" s="218"/>
      <c r="P579" s="218"/>
      <c r="Q579" s="218"/>
      <c r="R579" s="218"/>
      <c r="S579" s="218"/>
      <c r="T579" s="219"/>
      <c r="AT579" s="220" t="s">
        <v>130</v>
      </c>
      <c r="AU579" s="220" t="s">
        <v>81</v>
      </c>
      <c r="AV579" s="15" t="s">
        <v>79</v>
      </c>
      <c r="AW579" s="15" t="s">
        <v>132</v>
      </c>
      <c r="AX579" s="15" t="s">
        <v>71</v>
      </c>
      <c r="AY579" s="220" t="s">
        <v>120</v>
      </c>
    </row>
    <row r="580" spans="1:65" s="13" customFormat="1" ht="10">
      <c r="B580" s="188"/>
      <c r="C580" s="189"/>
      <c r="D580" s="190" t="s">
        <v>130</v>
      </c>
      <c r="E580" s="191" t="s">
        <v>19</v>
      </c>
      <c r="F580" s="192" t="s">
        <v>1972</v>
      </c>
      <c r="G580" s="189"/>
      <c r="H580" s="193">
        <v>13776</v>
      </c>
      <c r="I580" s="194"/>
      <c r="J580" s="189"/>
      <c r="K580" s="189"/>
      <c r="L580" s="195"/>
      <c r="M580" s="196"/>
      <c r="N580" s="197"/>
      <c r="O580" s="197"/>
      <c r="P580" s="197"/>
      <c r="Q580" s="197"/>
      <c r="R580" s="197"/>
      <c r="S580" s="197"/>
      <c r="T580" s="198"/>
      <c r="AT580" s="199" t="s">
        <v>130</v>
      </c>
      <c r="AU580" s="199" t="s">
        <v>81</v>
      </c>
      <c r="AV580" s="13" t="s">
        <v>81</v>
      </c>
      <c r="AW580" s="13" t="s">
        <v>132</v>
      </c>
      <c r="AX580" s="13" t="s">
        <v>79</v>
      </c>
      <c r="AY580" s="199" t="s">
        <v>120</v>
      </c>
    </row>
    <row r="581" spans="1:65" s="2" customFormat="1" ht="24.15" customHeight="1">
      <c r="A581" s="36"/>
      <c r="B581" s="37"/>
      <c r="C581" s="175" t="s">
        <v>1070</v>
      </c>
      <c r="D581" s="175" t="s">
        <v>123</v>
      </c>
      <c r="E581" s="176" t="s">
        <v>1973</v>
      </c>
      <c r="F581" s="177" t="s">
        <v>1974</v>
      </c>
      <c r="G581" s="178" t="s">
        <v>404</v>
      </c>
      <c r="H581" s="179">
        <v>33600</v>
      </c>
      <c r="I581" s="180"/>
      <c r="J581" s="181">
        <f>ROUND(I581*H581,2)</f>
        <v>0</v>
      </c>
      <c r="K581" s="177" t="s">
        <v>536</v>
      </c>
      <c r="L581" s="41"/>
      <c r="M581" s="182" t="s">
        <v>19</v>
      </c>
      <c r="N581" s="183" t="s">
        <v>42</v>
      </c>
      <c r="O581" s="66"/>
      <c r="P581" s="184">
        <f>O581*H581</f>
        <v>0</v>
      </c>
      <c r="Q581" s="184">
        <v>0</v>
      </c>
      <c r="R581" s="184">
        <f>Q581*H581</f>
        <v>0</v>
      </c>
      <c r="S581" s="184">
        <v>0</v>
      </c>
      <c r="T581" s="185">
        <f>S581*H581</f>
        <v>0</v>
      </c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R581" s="186" t="s">
        <v>128</v>
      </c>
      <c r="AT581" s="186" t="s">
        <v>123</v>
      </c>
      <c r="AU581" s="186" t="s">
        <v>81</v>
      </c>
      <c r="AY581" s="19" t="s">
        <v>120</v>
      </c>
      <c r="BE581" s="187">
        <f>IF(N581="základní",J581,0)</f>
        <v>0</v>
      </c>
      <c r="BF581" s="187">
        <f>IF(N581="snížená",J581,0)</f>
        <v>0</v>
      </c>
      <c r="BG581" s="187">
        <f>IF(N581="zákl. přenesená",J581,0)</f>
        <v>0</v>
      </c>
      <c r="BH581" s="187">
        <f>IF(N581="sníž. přenesená",J581,0)</f>
        <v>0</v>
      </c>
      <c r="BI581" s="187">
        <f>IF(N581="nulová",J581,0)</f>
        <v>0</v>
      </c>
      <c r="BJ581" s="19" t="s">
        <v>79</v>
      </c>
      <c r="BK581" s="187">
        <f>ROUND(I581*H581,2)</f>
        <v>0</v>
      </c>
      <c r="BL581" s="19" t="s">
        <v>128</v>
      </c>
      <c r="BM581" s="186" t="s">
        <v>1975</v>
      </c>
    </row>
    <row r="582" spans="1:65" s="2" customFormat="1" ht="10">
      <c r="A582" s="36"/>
      <c r="B582" s="37"/>
      <c r="C582" s="38"/>
      <c r="D582" s="245" t="s">
        <v>538</v>
      </c>
      <c r="E582" s="38"/>
      <c r="F582" s="246" t="s">
        <v>1976</v>
      </c>
      <c r="G582" s="38"/>
      <c r="H582" s="38"/>
      <c r="I582" s="247"/>
      <c r="J582" s="38"/>
      <c r="K582" s="38"/>
      <c r="L582" s="41"/>
      <c r="M582" s="248"/>
      <c r="N582" s="249"/>
      <c r="O582" s="66"/>
      <c r="P582" s="66"/>
      <c r="Q582" s="66"/>
      <c r="R582" s="66"/>
      <c r="S582" s="66"/>
      <c r="T582" s="67"/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T582" s="19" t="s">
        <v>538</v>
      </c>
      <c r="AU582" s="19" t="s">
        <v>81</v>
      </c>
    </row>
    <row r="583" spans="1:65" s="15" customFormat="1" ht="10">
      <c r="B583" s="211"/>
      <c r="C583" s="212"/>
      <c r="D583" s="190" t="s">
        <v>130</v>
      </c>
      <c r="E583" s="213" t="s">
        <v>19</v>
      </c>
      <c r="F583" s="214" t="s">
        <v>1977</v>
      </c>
      <c r="G583" s="212"/>
      <c r="H583" s="213" t="s">
        <v>19</v>
      </c>
      <c r="I583" s="215"/>
      <c r="J583" s="212"/>
      <c r="K583" s="212"/>
      <c r="L583" s="216"/>
      <c r="M583" s="217"/>
      <c r="N583" s="218"/>
      <c r="O583" s="218"/>
      <c r="P583" s="218"/>
      <c r="Q583" s="218"/>
      <c r="R583" s="218"/>
      <c r="S583" s="218"/>
      <c r="T583" s="219"/>
      <c r="AT583" s="220" t="s">
        <v>130</v>
      </c>
      <c r="AU583" s="220" t="s">
        <v>81</v>
      </c>
      <c r="AV583" s="15" t="s">
        <v>79</v>
      </c>
      <c r="AW583" s="15" t="s">
        <v>132</v>
      </c>
      <c r="AX583" s="15" t="s">
        <v>71</v>
      </c>
      <c r="AY583" s="220" t="s">
        <v>120</v>
      </c>
    </row>
    <row r="584" spans="1:65" s="13" customFormat="1" ht="10">
      <c r="B584" s="188"/>
      <c r="C584" s="189"/>
      <c r="D584" s="190" t="s">
        <v>130</v>
      </c>
      <c r="E584" s="191" t="s">
        <v>19</v>
      </c>
      <c r="F584" s="192" t="s">
        <v>1978</v>
      </c>
      <c r="G584" s="189"/>
      <c r="H584" s="193">
        <v>33600</v>
      </c>
      <c r="I584" s="194"/>
      <c r="J584" s="189"/>
      <c r="K584" s="189"/>
      <c r="L584" s="195"/>
      <c r="M584" s="196"/>
      <c r="N584" s="197"/>
      <c r="O584" s="197"/>
      <c r="P584" s="197"/>
      <c r="Q584" s="197"/>
      <c r="R584" s="197"/>
      <c r="S584" s="197"/>
      <c r="T584" s="198"/>
      <c r="AT584" s="199" t="s">
        <v>130</v>
      </c>
      <c r="AU584" s="199" t="s">
        <v>81</v>
      </c>
      <c r="AV584" s="13" t="s">
        <v>81</v>
      </c>
      <c r="AW584" s="13" t="s">
        <v>132</v>
      </c>
      <c r="AX584" s="13" t="s">
        <v>79</v>
      </c>
      <c r="AY584" s="199" t="s">
        <v>120</v>
      </c>
    </row>
    <row r="585" spans="1:65" s="2" customFormat="1" ht="24.15" customHeight="1">
      <c r="A585" s="36"/>
      <c r="B585" s="37"/>
      <c r="C585" s="175" t="s">
        <v>1077</v>
      </c>
      <c r="D585" s="175" t="s">
        <v>123</v>
      </c>
      <c r="E585" s="176" t="s">
        <v>915</v>
      </c>
      <c r="F585" s="177" t="s">
        <v>916</v>
      </c>
      <c r="G585" s="178" t="s">
        <v>404</v>
      </c>
      <c r="H585" s="179">
        <v>246</v>
      </c>
      <c r="I585" s="180"/>
      <c r="J585" s="181">
        <f>ROUND(I585*H585,2)</f>
        <v>0</v>
      </c>
      <c r="K585" s="177" t="s">
        <v>536</v>
      </c>
      <c r="L585" s="41"/>
      <c r="M585" s="182" t="s">
        <v>19</v>
      </c>
      <c r="N585" s="183" t="s">
        <v>42</v>
      </c>
      <c r="O585" s="66"/>
      <c r="P585" s="184">
        <f>O585*H585</f>
        <v>0</v>
      </c>
      <c r="Q585" s="184">
        <v>0</v>
      </c>
      <c r="R585" s="184">
        <f>Q585*H585</f>
        <v>0</v>
      </c>
      <c r="S585" s="184">
        <v>0</v>
      </c>
      <c r="T585" s="185">
        <f>S585*H585</f>
        <v>0</v>
      </c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R585" s="186" t="s">
        <v>128</v>
      </c>
      <c r="AT585" s="186" t="s">
        <v>123</v>
      </c>
      <c r="AU585" s="186" t="s">
        <v>81</v>
      </c>
      <c r="AY585" s="19" t="s">
        <v>120</v>
      </c>
      <c r="BE585" s="187">
        <f>IF(N585="základní",J585,0)</f>
        <v>0</v>
      </c>
      <c r="BF585" s="187">
        <f>IF(N585="snížená",J585,0)</f>
        <v>0</v>
      </c>
      <c r="BG585" s="187">
        <f>IF(N585="zákl. přenesená",J585,0)</f>
        <v>0</v>
      </c>
      <c r="BH585" s="187">
        <f>IF(N585="sníž. přenesená",J585,0)</f>
        <v>0</v>
      </c>
      <c r="BI585" s="187">
        <f>IF(N585="nulová",J585,0)</f>
        <v>0</v>
      </c>
      <c r="BJ585" s="19" t="s">
        <v>79</v>
      </c>
      <c r="BK585" s="187">
        <f>ROUND(I585*H585,2)</f>
        <v>0</v>
      </c>
      <c r="BL585" s="19" t="s">
        <v>128</v>
      </c>
      <c r="BM585" s="186" t="s">
        <v>1979</v>
      </c>
    </row>
    <row r="586" spans="1:65" s="2" customFormat="1" ht="10">
      <c r="A586" s="36"/>
      <c r="B586" s="37"/>
      <c r="C586" s="38"/>
      <c r="D586" s="245" t="s">
        <v>538</v>
      </c>
      <c r="E586" s="38"/>
      <c r="F586" s="246" t="s">
        <v>918</v>
      </c>
      <c r="G586" s="38"/>
      <c r="H586" s="38"/>
      <c r="I586" s="247"/>
      <c r="J586" s="38"/>
      <c r="K586" s="38"/>
      <c r="L586" s="41"/>
      <c r="M586" s="248"/>
      <c r="N586" s="249"/>
      <c r="O586" s="66"/>
      <c r="P586" s="66"/>
      <c r="Q586" s="66"/>
      <c r="R586" s="66"/>
      <c r="S586" s="66"/>
      <c r="T586" s="67"/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T586" s="19" t="s">
        <v>538</v>
      </c>
      <c r="AU586" s="19" t="s">
        <v>81</v>
      </c>
    </row>
    <row r="587" spans="1:65" s="2" customFormat="1" ht="24.15" customHeight="1">
      <c r="A587" s="36"/>
      <c r="B587" s="37"/>
      <c r="C587" s="175" t="s">
        <v>1083</v>
      </c>
      <c r="D587" s="175" t="s">
        <v>123</v>
      </c>
      <c r="E587" s="176" t="s">
        <v>1980</v>
      </c>
      <c r="F587" s="177" t="s">
        <v>1981</v>
      </c>
      <c r="G587" s="178" t="s">
        <v>404</v>
      </c>
      <c r="H587" s="179">
        <v>672</v>
      </c>
      <c r="I587" s="180"/>
      <c r="J587" s="181">
        <f>ROUND(I587*H587,2)</f>
        <v>0</v>
      </c>
      <c r="K587" s="177" t="s">
        <v>536</v>
      </c>
      <c r="L587" s="41"/>
      <c r="M587" s="182" t="s">
        <v>19</v>
      </c>
      <c r="N587" s="183" t="s">
        <v>42</v>
      </c>
      <c r="O587" s="66"/>
      <c r="P587" s="184">
        <f>O587*H587</f>
        <v>0</v>
      </c>
      <c r="Q587" s="184">
        <v>0</v>
      </c>
      <c r="R587" s="184">
        <f>Q587*H587</f>
        <v>0</v>
      </c>
      <c r="S587" s="184">
        <v>0</v>
      </c>
      <c r="T587" s="185">
        <f>S587*H587</f>
        <v>0</v>
      </c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R587" s="186" t="s">
        <v>128</v>
      </c>
      <c r="AT587" s="186" t="s">
        <v>123</v>
      </c>
      <c r="AU587" s="186" t="s">
        <v>81</v>
      </c>
      <c r="AY587" s="19" t="s">
        <v>120</v>
      </c>
      <c r="BE587" s="187">
        <f>IF(N587="základní",J587,0)</f>
        <v>0</v>
      </c>
      <c r="BF587" s="187">
        <f>IF(N587="snížená",J587,0)</f>
        <v>0</v>
      </c>
      <c r="BG587" s="187">
        <f>IF(N587="zákl. přenesená",J587,0)</f>
        <v>0</v>
      </c>
      <c r="BH587" s="187">
        <f>IF(N587="sníž. přenesená",J587,0)</f>
        <v>0</v>
      </c>
      <c r="BI587" s="187">
        <f>IF(N587="nulová",J587,0)</f>
        <v>0</v>
      </c>
      <c r="BJ587" s="19" t="s">
        <v>79</v>
      </c>
      <c r="BK587" s="187">
        <f>ROUND(I587*H587,2)</f>
        <v>0</v>
      </c>
      <c r="BL587" s="19" t="s">
        <v>128</v>
      </c>
      <c r="BM587" s="186" t="s">
        <v>1982</v>
      </c>
    </row>
    <row r="588" spans="1:65" s="2" customFormat="1" ht="10">
      <c r="A588" s="36"/>
      <c r="B588" s="37"/>
      <c r="C588" s="38"/>
      <c r="D588" s="245" t="s">
        <v>538</v>
      </c>
      <c r="E588" s="38"/>
      <c r="F588" s="246" t="s">
        <v>1983</v>
      </c>
      <c r="G588" s="38"/>
      <c r="H588" s="38"/>
      <c r="I588" s="247"/>
      <c r="J588" s="38"/>
      <c r="K588" s="38"/>
      <c r="L588" s="41"/>
      <c r="M588" s="248"/>
      <c r="N588" s="249"/>
      <c r="O588" s="66"/>
      <c r="P588" s="66"/>
      <c r="Q588" s="66"/>
      <c r="R588" s="66"/>
      <c r="S588" s="66"/>
      <c r="T588" s="67"/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T588" s="19" t="s">
        <v>538</v>
      </c>
      <c r="AU588" s="19" t="s">
        <v>81</v>
      </c>
    </row>
    <row r="589" spans="1:65" s="13" customFormat="1" ht="10">
      <c r="B589" s="188"/>
      <c r="C589" s="189"/>
      <c r="D589" s="190" t="s">
        <v>130</v>
      </c>
      <c r="E589" s="191" t="s">
        <v>19</v>
      </c>
      <c r="F589" s="192" t="s">
        <v>1984</v>
      </c>
      <c r="G589" s="189"/>
      <c r="H589" s="193">
        <v>672</v>
      </c>
      <c r="I589" s="194"/>
      <c r="J589" s="189"/>
      <c r="K589" s="189"/>
      <c r="L589" s="195"/>
      <c r="M589" s="196"/>
      <c r="N589" s="197"/>
      <c r="O589" s="197"/>
      <c r="P589" s="197"/>
      <c r="Q589" s="197"/>
      <c r="R589" s="197"/>
      <c r="S589" s="197"/>
      <c r="T589" s="198"/>
      <c r="AT589" s="199" t="s">
        <v>130</v>
      </c>
      <c r="AU589" s="199" t="s">
        <v>81</v>
      </c>
      <c r="AV589" s="13" t="s">
        <v>81</v>
      </c>
      <c r="AW589" s="13" t="s">
        <v>132</v>
      </c>
      <c r="AX589" s="13" t="s">
        <v>79</v>
      </c>
      <c r="AY589" s="199" t="s">
        <v>120</v>
      </c>
    </row>
    <row r="590" spans="1:65" s="2" customFormat="1" ht="16.5" customHeight="1">
      <c r="A590" s="36"/>
      <c r="B590" s="37"/>
      <c r="C590" s="175" t="s">
        <v>1092</v>
      </c>
      <c r="D590" s="175" t="s">
        <v>123</v>
      </c>
      <c r="E590" s="176" t="s">
        <v>1985</v>
      </c>
      <c r="F590" s="177" t="s">
        <v>1986</v>
      </c>
      <c r="G590" s="178" t="s">
        <v>301</v>
      </c>
      <c r="H590" s="179">
        <v>48</v>
      </c>
      <c r="I590" s="180"/>
      <c r="J590" s="181">
        <f>ROUND(I590*H590,2)</f>
        <v>0</v>
      </c>
      <c r="K590" s="177" t="s">
        <v>536</v>
      </c>
      <c r="L590" s="41"/>
      <c r="M590" s="182" t="s">
        <v>19</v>
      </c>
      <c r="N590" s="183" t="s">
        <v>42</v>
      </c>
      <c r="O590" s="66"/>
      <c r="P590" s="184">
        <f>O590*H590</f>
        <v>0</v>
      </c>
      <c r="Q590" s="184">
        <v>0</v>
      </c>
      <c r="R590" s="184">
        <f>Q590*H590</f>
        <v>0</v>
      </c>
      <c r="S590" s="184">
        <v>0</v>
      </c>
      <c r="T590" s="185">
        <f>S590*H590</f>
        <v>0</v>
      </c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R590" s="186" t="s">
        <v>128</v>
      </c>
      <c r="AT590" s="186" t="s">
        <v>123</v>
      </c>
      <c r="AU590" s="186" t="s">
        <v>81</v>
      </c>
      <c r="AY590" s="19" t="s">
        <v>120</v>
      </c>
      <c r="BE590" s="187">
        <f>IF(N590="základní",J590,0)</f>
        <v>0</v>
      </c>
      <c r="BF590" s="187">
        <f>IF(N590="snížená",J590,0)</f>
        <v>0</v>
      </c>
      <c r="BG590" s="187">
        <f>IF(N590="zákl. přenesená",J590,0)</f>
        <v>0</v>
      </c>
      <c r="BH590" s="187">
        <f>IF(N590="sníž. přenesená",J590,0)</f>
        <v>0</v>
      </c>
      <c r="BI590" s="187">
        <f>IF(N590="nulová",J590,0)</f>
        <v>0</v>
      </c>
      <c r="BJ590" s="19" t="s">
        <v>79</v>
      </c>
      <c r="BK590" s="187">
        <f>ROUND(I590*H590,2)</f>
        <v>0</v>
      </c>
      <c r="BL590" s="19" t="s">
        <v>128</v>
      </c>
      <c r="BM590" s="186" t="s">
        <v>1987</v>
      </c>
    </row>
    <row r="591" spans="1:65" s="2" customFormat="1" ht="10">
      <c r="A591" s="36"/>
      <c r="B591" s="37"/>
      <c r="C591" s="38"/>
      <c r="D591" s="245" t="s">
        <v>538</v>
      </c>
      <c r="E591" s="38"/>
      <c r="F591" s="246" t="s">
        <v>1988</v>
      </c>
      <c r="G591" s="38"/>
      <c r="H591" s="38"/>
      <c r="I591" s="247"/>
      <c r="J591" s="38"/>
      <c r="K591" s="38"/>
      <c r="L591" s="41"/>
      <c r="M591" s="248"/>
      <c r="N591" s="249"/>
      <c r="O591" s="66"/>
      <c r="P591" s="66"/>
      <c r="Q591" s="66"/>
      <c r="R591" s="66"/>
      <c r="S591" s="66"/>
      <c r="T591" s="67"/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T591" s="19" t="s">
        <v>538</v>
      </c>
      <c r="AU591" s="19" t="s">
        <v>81</v>
      </c>
    </row>
    <row r="592" spans="1:65" s="15" customFormat="1" ht="10">
      <c r="B592" s="211"/>
      <c r="C592" s="212"/>
      <c r="D592" s="190" t="s">
        <v>130</v>
      </c>
      <c r="E592" s="213" t="s">
        <v>19</v>
      </c>
      <c r="F592" s="214" t="s">
        <v>1989</v>
      </c>
      <c r="G592" s="212"/>
      <c r="H592" s="213" t="s">
        <v>19</v>
      </c>
      <c r="I592" s="215"/>
      <c r="J592" s="212"/>
      <c r="K592" s="212"/>
      <c r="L592" s="216"/>
      <c r="M592" s="217"/>
      <c r="N592" s="218"/>
      <c r="O592" s="218"/>
      <c r="P592" s="218"/>
      <c r="Q592" s="218"/>
      <c r="R592" s="218"/>
      <c r="S592" s="218"/>
      <c r="T592" s="219"/>
      <c r="AT592" s="220" t="s">
        <v>130</v>
      </c>
      <c r="AU592" s="220" t="s">
        <v>81</v>
      </c>
      <c r="AV592" s="15" t="s">
        <v>79</v>
      </c>
      <c r="AW592" s="15" t="s">
        <v>132</v>
      </c>
      <c r="AX592" s="15" t="s">
        <v>71</v>
      </c>
      <c r="AY592" s="220" t="s">
        <v>120</v>
      </c>
    </row>
    <row r="593" spans="1:65" s="13" customFormat="1" ht="10">
      <c r="B593" s="188"/>
      <c r="C593" s="189"/>
      <c r="D593" s="190" t="s">
        <v>130</v>
      </c>
      <c r="E593" s="191" t="s">
        <v>19</v>
      </c>
      <c r="F593" s="192" t="s">
        <v>1990</v>
      </c>
      <c r="G593" s="189"/>
      <c r="H593" s="193">
        <v>48</v>
      </c>
      <c r="I593" s="194"/>
      <c r="J593" s="189"/>
      <c r="K593" s="189"/>
      <c r="L593" s="195"/>
      <c r="M593" s="196"/>
      <c r="N593" s="197"/>
      <c r="O593" s="197"/>
      <c r="P593" s="197"/>
      <c r="Q593" s="197"/>
      <c r="R593" s="197"/>
      <c r="S593" s="197"/>
      <c r="T593" s="198"/>
      <c r="AT593" s="199" t="s">
        <v>130</v>
      </c>
      <c r="AU593" s="199" t="s">
        <v>81</v>
      </c>
      <c r="AV593" s="13" t="s">
        <v>81</v>
      </c>
      <c r="AW593" s="13" t="s">
        <v>132</v>
      </c>
      <c r="AX593" s="13" t="s">
        <v>71</v>
      </c>
      <c r="AY593" s="199" t="s">
        <v>120</v>
      </c>
    </row>
    <row r="594" spans="1:65" s="14" customFormat="1" ht="10">
      <c r="B594" s="200"/>
      <c r="C594" s="201"/>
      <c r="D594" s="190" t="s">
        <v>130</v>
      </c>
      <c r="E594" s="202" t="s">
        <v>19</v>
      </c>
      <c r="F594" s="203" t="s">
        <v>133</v>
      </c>
      <c r="G594" s="201"/>
      <c r="H594" s="204">
        <v>48</v>
      </c>
      <c r="I594" s="205"/>
      <c r="J594" s="201"/>
      <c r="K594" s="201"/>
      <c r="L594" s="206"/>
      <c r="M594" s="207"/>
      <c r="N594" s="208"/>
      <c r="O594" s="208"/>
      <c r="P594" s="208"/>
      <c r="Q594" s="208"/>
      <c r="R594" s="208"/>
      <c r="S594" s="208"/>
      <c r="T594" s="209"/>
      <c r="AT594" s="210" t="s">
        <v>130</v>
      </c>
      <c r="AU594" s="210" t="s">
        <v>81</v>
      </c>
      <c r="AV594" s="14" t="s">
        <v>128</v>
      </c>
      <c r="AW594" s="14" t="s">
        <v>132</v>
      </c>
      <c r="AX594" s="14" t="s">
        <v>79</v>
      </c>
      <c r="AY594" s="210" t="s">
        <v>120</v>
      </c>
    </row>
    <row r="595" spans="1:65" s="2" customFormat="1" ht="21.75" customHeight="1">
      <c r="A595" s="36"/>
      <c r="B595" s="37"/>
      <c r="C595" s="175" t="s">
        <v>1097</v>
      </c>
      <c r="D595" s="175" t="s">
        <v>123</v>
      </c>
      <c r="E595" s="176" t="s">
        <v>1991</v>
      </c>
      <c r="F595" s="177" t="s">
        <v>1992</v>
      </c>
      <c r="G595" s="178" t="s">
        <v>301</v>
      </c>
      <c r="H595" s="179">
        <v>2688</v>
      </c>
      <c r="I595" s="180"/>
      <c r="J595" s="181">
        <f>ROUND(I595*H595,2)</f>
        <v>0</v>
      </c>
      <c r="K595" s="177" t="s">
        <v>536</v>
      </c>
      <c r="L595" s="41"/>
      <c r="M595" s="182" t="s">
        <v>19</v>
      </c>
      <c r="N595" s="183" t="s">
        <v>42</v>
      </c>
      <c r="O595" s="66"/>
      <c r="P595" s="184">
        <f>O595*H595</f>
        <v>0</v>
      </c>
      <c r="Q595" s="184">
        <v>0</v>
      </c>
      <c r="R595" s="184">
        <f>Q595*H595</f>
        <v>0</v>
      </c>
      <c r="S595" s="184">
        <v>0</v>
      </c>
      <c r="T595" s="185">
        <f>S595*H595</f>
        <v>0</v>
      </c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R595" s="186" t="s">
        <v>128</v>
      </c>
      <c r="AT595" s="186" t="s">
        <v>123</v>
      </c>
      <c r="AU595" s="186" t="s">
        <v>81</v>
      </c>
      <c r="AY595" s="19" t="s">
        <v>120</v>
      </c>
      <c r="BE595" s="187">
        <f>IF(N595="základní",J595,0)</f>
        <v>0</v>
      </c>
      <c r="BF595" s="187">
        <f>IF(N595="snížená",J595,0)</f>
        <v>0</v>
      </c>
      <c r="BG595" s="187">
        <f>IF(N595="zákl. přenesená",J595,0)</f>
        <v>0</v>
      </c>
      <c r="BH595" s="187">
        <f>IF(N595="sníž. přenesená",J595,0)</f>
        <v>0</v>
      </c>
      <c r="BI595" s="187">
        <f>IF(N595="nulová",J595,0)</f>
        <v>0</v>
      </c>
      <c r="BJ595" s="19" t="s">
        <v>79</v>
      </c>
      <c r="BK595" s="187">
        <f>ROUND(I595*H595,2)</f>
        <v>0</v>
      </c>
      <c r="BL595" s="19" t="s">
        <v>128</v>
      </c>
      <c r="BM595" s="186" t="s">
        <v>1993</v>
      </c>
    </row>
    <row r="596" spans="1:65" s="2" customFormat="1" ht="10">
      <c r="A596" s="36"/>
      <c r="B596" s="37"/>
      <c r="C596" s="38"/>
      <c r="D596" s="245" t="s">
        <v>538</v>
      </c>
      <c r="E596" s="38"/>
      <c r="F596" s="246" t="s">
        <v>1994</v>
      </c>
      <c r="G596" s="38"/>
      <c r="H596" s="38"/>
      <c r="I596" s="247"/>
      <c r="J596" s="38"/>
      <c r="K596" s="38"/>
      <c r="L596" s="41"/>
      <c r="M596" s="248"/>
      <c r="N596" s="249"/>
      <c r="O596" s="66"/>
      <c r="P596" s="66"/>
      <c r="Q596" s="66"/>
      <c r="R596" s="66"/>
      <c r="S596" s="66"/>
      <c r="T596" s="67"/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T596" s="19" t="s">
        <v>538</v>
      </c>
      <c r="AU596" s="19" t="s">
        <v>81</v>
      </c>
    </row>
    <row r="597" spans="1:65" s="13" customFormat="1" ht="10">
      <c r="B597" s="188"/>
      <c r="C597" s="189"/>
      <c r="D597" s="190" t="s">
        <v>130</v>
      </c>
      <c r="E597" s="191" t="s">
        <v>19</v>
      </c>
      <c r="F597" s="192" t="s">
        <v>1995</v>
      </c>
      <c r="G597" s="189"/>
      <c r="H597" s="193">
        <v>2688</v>
      </c>
      <c r="I597" s="194"/>
      <c r="J597" s="189"/>
      <c r="K597" s="189"/>
      <c r="L597" s="195"/>
      <c r="M597" s="196"/>
      <c r="N597" s="197"/>
      <c r="O597" s="197"/>
      <c r="P597" s="197"/>
      <c r="Q597" s="197"/>
      <c r="R597" s="197"/>
      <c r="S597" s="197"/>
      <c r="T597" s="198"/>
      <c r="AT597" s="199" t="s">
        <v>130</v>
      </c>
      <c r="AU597" s="199" t="s">
        <v>81</v>
      </c>
      <c r="AV597" s="13" t="s">
        <v>81</v>
      </c>
      <c r="AW597" s="13" t="s">
        <v>132</v>
      </c>
      <c r="AX597" s="13" t="s">
        <v>71</v>
      </c>
      <c r="AY597" s="199" t="s">
        <v>120</v>
      </c>
    </row>
    <row r="598" spans="1:65" s="14" customFormat="1" ht="10">
      <c r="B598" s="200"/>
      <c r="C598" s="201"/>
      <c r="D598" s="190" t="s">
        <v>130</v>
      </c>
      <c r="E598" s="202" t="s">
        <v>19</v>
      </c>
      <c r="F598" s="203" t="s">
        <v>133</v>
      </c>
      <c r="G598" s="201"/>
      <c r="H598" s="204">
        <v>2688</v>
      </c>
      <c r="I598" s="205"/>
      <c r="J598" s="201"/>
      <c r="K598" s="201"/>
      <c r="L598" s="206"/>
      <c r="M598" s="207"/>
      <c r="N598" s="208"/>
      <c r="O598" s="208"/>
      <c r="P598" s="208"/>
      <c r="Q598" s="208"/>
      <c r="R598" s="208"/>
      <c r="S598" s="208"/>
      <c r="T598" s="209"/>
      <c r="AT598" s="210" t="s">
        <v>130</v>
      </c>
      <c r="AU598" s="210" t="s">
        <v>81</v>
      </c>
      <c r="AV598" s="14" t="s">
        <v>128</v>
      </c>
      <c r="AW598" s="14" t="s">
        <v>132</v>
      </c>
      <c r="AX598" s="14" t="s">
        <v>79</v>
      </c>
      <c r="AY598" s="210" t="s">
        <v>120</v>
      </c>
    </row>
    <row r="599" spans="1:65" s="2" customFormat="1" ht="16.5" customHeight="1">
      <c r="A599" s="36"/>
      <c r="B599" s="37"/>
      <c r="C599" s="175" t="s">
        <v>1103</v>
      </c>
      <c r="D599" s="175" t="s">
        <v>123</v>
      </c>
      <c r="E599" s="176" t="s">
        <v>1996</v>
      </c>
      <c r="F599" s="177" t="s">
        <v>1997</v>
      </c>
      <c r="G599" s="178" t="s">
        <v>301</v>
      </c>
      <c r="H599" s="179">
        <v>48</v>
      </c>
      <c r="I599" s="180"/>
      <c r="J599" s="181">
        <f>ROUND(I599*H599,2)</f>
        <v>0</v>
      </c>
      <c r="K599" s="177" t="s">
        <v>536</v>
      </c>
      <c r="L599" s="41"/>
      <c r="M599" s="182" t="s">
        <v>19</v>
      </c>
      <c r="N599" s="183" t="s">
        <v>42</v>
      </c>
      <c r="O599" s="66"/>
      <c r="P599" s="184">
        <f>O599*H599</f>
        <v>0</v>
      </c>
      <c r="Q599" s="184">
        <v>0</v>
      </c>
      <c r="R599" s="184">
        <f>Q599*H599</f>
        <v>0</v>
      </c>
      <c r="S599" s="184">
        <v>0</v>
      </c>
      <c r="T599" s="185">
        <f>S599*H599</f>
        <v>0</v>
      </c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R599" s="186" t="s">
        <v>128</v>
      </c>
      <c r="AT599" s="186" t="s">
        <v>123</v>
      </c>
      <c r="AU599" s="186" t="s">
        <v>81</v>
      </c>
      <c r="AY599" s="19" t="s">
        <v>120</v>
      </c>
      <c r="BE599" s="187">
        <f>IF(N599="základní",J599,0)</f>
        <v>0</v>
      </c>
      <c r="BF599" s="187">
        <f>IF(N599="snížená",J599,0)</f>
        <v>0</v>
      </c>
      <c r="BG599" s="187">
        <f>IF(N599="zákl. přenesená",J599,0)</f>
        <v>0</v>
      </c>
      <c r="BH599" s="187">
        <f>IF(N599="sníž. přenesená",J599,0)</f>
        <v>0</v>
      </c>
      <c r="BI599" s="187">
        <f>IF(N599="nulová",J599,0)</f>
        <v>0</v>
      </c>
      <c r="BJ599" s="19" t="s">
        <v>79</v>
      </c>
      <c r="BK599" s="187">
        <f>ROUND(I599*H599,2)</f>
        <v>0</v>
      </c>
      <c r="BL599" s="19" t="s">
        <v>128</v>
      </c>
      <c r="BM599" s="186" t="s">
        <v>1998</v>
      </c>
    </row>
    <row r="600" spans="1:65" s="2" customFormat="1" ht="10">
      <c r="A600" s="36"/>
      <c r="B600" s="37"/>
      <c r="C600" s="38"/>
      <c r="D600" s="245" t="s">
        <v>538</v>
      </c>
      <c r="E600" s="38"/>
      <c r="F600" s="246" t="s">
        <v>1999</v>
      </c>
      <c r="G600" s="38"/>
      <c r="H600" s="38"/>
      <c r="I600" s="247"/>
      <c r="J600" s="38"/>
      <c r="K600" s="38"/>
      <c r="L600" s="41"/>
      <c r="M600" s="248"/>
      <c r="N600" s="249"/>
      <c r="O600" s="66"/>
      <c r="P600" s="66"/>
      <c r="Q600" s="66"/>
      <c r="R600" s="66"/>
      <c r="S600" s="66"/>
      <c r="T600" s="67"/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T600" s="19" t="s">
        <v>538</v>
      </c>
      <c r="AU600" s="19" t="s">
        <v>81</v>
      </c>
    </row>
    <row r="601" spans="1:65" s="2" customFormat="1" ht="16.5" customHeight="1">
      <c r="A601" s="36"/>
      <c r="B601" s="37"/>
      <c r="C601" s="175" t="s">
        <v>1109</v>
      </c>
      <c r="D601" s="175" t="s">
        <v>123</v>
      </c>
      <c r="E601" s="176" t="s">
        <v>920</v>
      </c>
      <c r="F601" s="177" t="s">
        <v>921</v>
      </c>
      <c r="G601" s="178" t="s">
        <v>404</v>
      </c>
      <c r="H601" s="179">
        <v>766.4</v>
      </c>
      <c r="I601" s="180"/>
      <c r="J601" s="181">
        <f>ROUND(I601*H601,2)</f>
        <v>0</v>
      </c>
      <c r="K601" s="177" t="s">
        <v>536</v>
      </c>
      <c r="L601" s="41"/>
      <c r="M601" s="182" t="s">
        <v>19</v>
      </c>
      <c r="N601" s="183" t="s">
        <v>42</v>
      </c>
      <c r="O601" s="66"/>
      <c r="P601" s="184">
        <f>O601*H601</f>
        <v>0</v>
      </c>
      <c r="Q601" s="184">
        <v>0</v>
      </c>
      <c r="R601" s="184">
        <f>Q601*H601</f>
        <v>0</v>
      </c>
      <c r="S601" s="184">
        <v>0</v>
      </c>
      <c r="T601" s="185">
        <f>S601*H601</f>
        <v>0</v>
      </c>
      <c r="U601" s="36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  <c r="AR601" s="186" t="s">
        <v>128</v>
      </c>
      <c r="AT601" s="186" t="s">
        <v>123</v>
      </c>
      <c r="AU601" s="186" t="s">
        <v>81</v>
      </c>
      <c r="AY601" s="19" t="s">
        <v>120</v>
      </c>
      <c r="BE601" s="187">
        <f>IF(N601="základní",J601,0)</f>
        <v>0</v>
      </c>
      <c r="BF601" s="187">
        <f>IF(N601="snížená",J601,0)</f>
        <v>0</v>
      </c>
      <c r="BG601" s="187">
        <f>IF(N601="zákl. přenesená",J601,0)</f>
        <v>0</v>
      </c>
      <c r="BH601" s="187">
        <f>IF(N601="sníž. přenesená",J601,0)</f>
        <v>0</v>
      </c>
      <c r="BI601" s="187">
        <f>IF(N601="nulová",J601,0)</f>
        <v>0</v>
      </c>
      <c r="BJ601" s="19" t="s">
        <v>79</v>
      </c>
      <c r="BK601" s="187">
        <f>ROUND(I601*H601,2)</f>
        <v>0</v>
      </c>
      <c r="BL601" s="19" t="s">
        <v>128</v>
      </c>
      <c r="BM601" s="186" t="s">
        <v>2000</v>
      </c>
    </row>
    <row r="602" spans="1:65" s="2" customFormat="1" ht="10">
      <c r="A602" s="36"/>
      <c r="B602" s="37"/>
      <c r="C602" s="38"/>
      <c r="D602" s="245" t="s">
        <v>538</v>
      </c>
      <c r="E602" s="38"/>
      <c r="F602" s="246" t="s">
        <v>923</v>
      </c>
      <c r="G602" s="38"/>
      <c r="H602" s="38"/>
      <c r="I602" s="247"/>
      <c r="J602" s="38"/>
      <c r="K602" s="38"/>
      <c r="L602" s="41"/>
      <c r="M602" s="248"/>
      <c r="N602" s="249"/>
      <c r="O602" s="66"/>
      <c r="P602" s="66"/>
      <c r="Q602" s="66"/>
      <c r="R602" s="66"/>
      <c r="S602" s="66"/>
      <c r="T602" s="67"/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T602" s="19" t="s">
        <v>538</v>
      </c>
      <c r="AU602" s="19" t="s">
        <v>81</v>
      </c>
    </row>
    <row r="603" spans="1:65" s="15" customFormat="1" ht="10">
      <c r="B603" s="211"/>
      <c r="C603" s="212"/>
      <c r="D603" s="190" t="s">
        <v>130</v>
      </c>
      <c r="E603" s="213" t="s">
        <v>19</v>
      </c>
      <c r="F603" s="214" t="s">
        <v>2001</v>
      </c>
      <c r="G603" s="212"/>
      <c r="H603" s="213" t="s">
        <v>19</v>
      </c>
      <c r="I603" s="215"/>
      <c r="J603" s="212"/>
      <c r="K603" s="212"/>
      <c r="L603" s="216"/>
      <c r="M603" s="217"/>
      <c r="N603" s="218"/>
      <c r="O603" s="218"/>
      <c r="P603" s="218"/>
      <c r="Q603" s="218"/>
      <c r="R603" s="218"/>
      <c r="S603" s="218"/>
      <c r="T603" s="219"/>
      <c r="AT603" s="220" t="s">
        <v>130</v>
      </c>
      <c r="AU603" s="220" t="s">
        <v>81</v>
      </c>
      <c r="AV603" s="15" t="s">
        <v>79</v>
      </c>
      <c r="AW603" s="15" t="s">
        <v>132</v>
      </c>
      <c r="AX603" s="15" t="s">
        <v>71</v>
      </c>
      <c r="AY603" s="220" t="s">
        <v>120</v>
      </c>
    </row>
    <row r="604" spans="1:65" s="13" customFormat="1" ht="10">
      <c r="B604" s="188"/>
      <c r="C604" s="189"/>
      <c r="D604" s="190" t="s">
        <v>130</v>
      </c>
      <c r="E604" s="191" t="s">
        <v>19</v>
      </c>
      <c r="F604" s="192" t="s">
        <v>2002</v>
      </c>
      <c r="G604" s="189"/>
      <c r="H604" s="193">
        <v>264</v>
      </c>
      <c r="I604" s="194"/>
      <c r="J604" s="189"/>
      <c r="K604" s="189"/>
      <c r="L604" s="195"/>
      <c r="M604" s="196"/>
      <c r="N604" s="197"/>
      <c r="O604" s="197"/>
      <c r="P604" s="197"/>
      <c r="Q604" s="197"/>
      <c r="R604" s="197"/>
      <c r="S604" s="197"/>
      <c r="T604" s="198"/>
      <c r="AT604" s="199" t="s">
        <v>130</v>
      </c>
      <c r="AU604" s="199" t="s">
        <v>81</v>
      </c>
      <c r="AV604" s="13" t="s">
        <v>81</v>
      </c>
      <c r="AW604" s="13" t="s">
        <v>132</v>
      </c>
      <c r="AX604" s="13" t="s">
        <v>71</v>
      </c>
      <c r="AY604" s="199" t="s">
        <v>120</v>
      </c>
    </row>
    <row r="605" spans="1:65" s="13" customFormat="1" ht="10">
      <c r="B605" s="188"/>
      <c r="C605" s="189"/>
      <c r="D605" s="190" t="s">
        <v>130</v>
      </c>
      <c r="E605" s="191" t="s">
        <v>19</v>
      </c>
      <c r="F605" s="192" t="s">
        <v>2003</v>
      </c>
      <c r="G605" s="189"/>
      <c r="H605" s="193">
        <v>80</v>
      </c>
      <c r="I605" s="194"/>
      <c r="J605" s="189"/>
      <c r="K605" s="189"/>
      <c r="L605" s="195"/>
      <c r="M605" s="196"/>
      <c r="N605" s="197"/>
      <c r="O605" s="197"/>
      <c r="P605" s="197"/>
      <c r="Q605" s="197"/>
      <c r="R605" s="197"/>
      <c r="S605" s="197"/>
      <c r="T605" s="198"/>
      <c r="AT605" s="199" t="s">
        <v>130</v>
      </c>
      <c r="AU605" s="199" t="s">
        <v>81</v>
      </c>
      <c r="AV605" s="13" t="s">
        <v>81</v>
      </c>
      <c r="AW605" s="13" t="s">
        <v>132</v>
      </c>
      <c r="AX605" s="13" t="s">
        <v>71</v>
      </c>
      <c r="AY605" s="199" t="s">
        <v>120</v>
      </c>
    </row>
    <row r="606" spans="1:65" s="13" customFormat="1" ht="10">
      <c r="B606" s="188"/>
      <c r="C606" s="189"/>
      <c r="D606" s="190" t="s">
        <v>130</v>
      </c>
      <c r="E606" s="191" t="s">
        <v>19</v>
      </c>
      <c r="F606" s="192" t="s">
        <v>2004</v>
      </c>
      <c r="G606" s="189"/>
      <c r="H606" s="193">
        <v>422.4</v>
      </c>
      <c r="I606" s="194"/>
      <c r="J606" s="189"/>
      <c r="K606" s="189"/>
      <c r="L606" s="195"/>
      <c r="M606" s="196"/>
      <c r="N606" s="197"/>
      <c r="O606" s="197"/>
      <c r="P606" s="197"/>
      <c r="Q606" s="197"/>
      <c r="R606" s="197"/>
      <c r="S606" s="197"/>
      <c r="T606" s="198"/>
      <c r="AT606" s="199" t="s">
        <v>130</v>
      </c>
      <c r="AU606" s="199" t="s">
        <v>81</v>
      </c>
      <c r="AV606" s="13" t="s">
        <v>81</v>
      </c>
      <c r="AW606" s="13" t="s">
        <v>132</v>
      </c>
      <c r="AX606" s="13" t="s">
        <v>71</v>
      </c>
      <c r="AY606" s="199" t="s">
        <v>120</v>
      </c>
    </row>
    <row r="607" spans="1:65" s="14" customFormat="1" ht="10">
      <c r="B607" s="200"/>
      <c r="C607" s="201"/>
      <c r="D607" s="190" t="s">
        <v>130</v>
      </c>
      <c r="E607" s="202" t="s">
        <v>19</v>
      </c>
      <c r="F607" s="203" t="s">
        <v>133</v>
      </c>
      <c r="G607" s="201"/>
      <c r="H607" s="204">
        <v>766.4</v>
      </c>
      <c r="I607" s="205"/>
      <c r="J607" s="201"/>
      <c r="K607" s="201"/>
      <c r="L607" s="206"/>
      <c r="M607" s="207"/>
      <c r="N607" s="208"/>
      <c r="O607" s="208"/>
      <c r="P607" s="208"/>
      <c r="Q607" s="208"/>
      <c r="R607" s="208"/>
      <c r="S607" s="208"/>
      <c r="T607" s="209"/>
      <c r="AT607" s="210" t="s">
        <v>130</v>
      </c>
      <c r="AU607" s="210" t="s">
        <v>81</v>
      </c>
      <c r="AV607" s="14" t="s">
        <v>128</v>
      </c>
      <c r="AW607" s="14" t="s">
        <v>132</v>
      </c>
      <c r="AX607" s="14" t="s">
        <v>79</v>
      </c>
      <c r="AY607" s="210" t="s">
        <v>120</v>
      </c>
    </row>
    <row r="608" spans="1:65" s="2" customFormat="1" ht="24.15" customHeight="1">
      <c r="A608" s="36"/>
      <c r="B608" s="37"/>
      <c r="C608" s="175" t="s">
        <v>1116</v>
      </c>
      <c r="D608" s="175" t="s">
        <v>123</v>
      </c>
      <c r="E608" s="176" t="s">
        <v>926</v>
      </c>
      <c r="F608" s="177" t="s">
        <v>927</v>
      </c>
      <c r="G608" s="178" t="s">
        <v>404</v>
      </c>
      <c r="H608" s="179">
        <v>42918.400000000001</v>
      </c>
      <c r="I608" s="180"/>
      <c r="J608" s="181">
        <f>ROUND(I608*H608,2)</f>
        <v>0</v>
      </c>
      <c r="K608" s="177" t="s">
        <v>536</v>
      </c>
      <c r="L608" s="41"/>
      <c r="M608" s="182" t="s">
        <v>19</v>
      </c>
      <c r="N608" s="183" t="s">
        <v>42</v>
      </c>
      <c r="O608" s="66"/>
      <c r="P608" s="184">
        <f>O608*H608</f>
        <v>0</v>
      </c>
      <c r="Q608" s="184">
        <v>0</v>
      </c>
      <c r="R608" s="184">
        <f>Q608*H608</f>
        <v>0</v>
      </c>
      <c r="S608" s="184">
        <v>0</v>
      </c>
      <c r="T608" s="185">
        <f>S608*H608</f>
        <v>0</v>
      </c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R608" s="186" t="s">
        <v>128</v>
      </c>
      <c r="AT608" s="186" t="s">
        <v>123</v>
      </c>
      <c r="AU608" s="186" t="s">
        <v>81</v>
      </c>
      <c r="AY608" s="19" t="s">
        <v>120</v>
      </c>
      <c r="BE608" s="187">
        <f>IF(N608="základní",J608,0)</f>
        <v>0</v>
      </c>
      <c r="BF608" s="187">
        <f>IF(N608="snížená",J608,0)</f>
        <v>0</v>
      </c>
      <c r="BG608" s="187">
        <f>IF(N608="zákl. přenesená",J608,0)</f>
        <v>0</v>
      </c>
      <c r="BH608" s="187">
        <f>IF(N608="sníž. přenesená",J608,0)</f>
        <v>0</v>
      </c>
      <c r="BI608" s="187">
        <f>IF(N608="nulová",J608,0)</f>
        <v>0</v>
      </c>
      <c r="BJ608" s="19" t="s">
        <v>79</v>
      </c>
      <c r="BK608" s="187">
        <f>ROUND(I608*H608,2)</f>
        <v>0</v>
      </c>
      <c r="BL608" s="19" t="s">
        <v>128</v>
      </c>
      <c r="BM608" s="186" t="s">
        <v>2005</v>
      </c>
    </row>
    <row r="609" spans="1:65" s="2" customFormat="1" ht="10">
      <c r="A609" s="36"/>
      <c r="B609" s="37"/>
      <c r="C609" s="38"/>
      <c r="D609" s="245" t="s">
        <v>538</v>
      </c>
      <c r="E609" s="38"/>
      <c r="F609" s="246" t="s">
        <v>929</v>
      </c>
      <c r="G609" s="38"/>
      <c r="H609" s="38"/>
      <c r="I609" s="247"/>
      <c r="J609" s="38"/>
      <c r="K609" s="38"/>
      <c r="L609" s="41"/>
      <c r="M609" s="248"/>
      <c r="N609" s="249"/>
      <c r="O609" s="66"/>
      <c r="P609" s="66"/>
      <c r="Q609" s="66"/>
      <c r="R609" s="66"/>
      <c r="S609" s="66"/>
      <c r="T609" s="67"/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T609" s="19" t="s">
        <v>538</v>
      </c>
      <c r="AU609" s="19" t="s">
        <v>81</v>
      </c>
    </row>
    <row r="610" spans="1:65" s="13" customFormat="1" ht="10">
      <c r="B610" s="188"/>
      <c r="C610" s="189"/>
      <c r="D610" s="190" t="s">
        <v>130</v>
      </c>
      <c r="E610" s="191" t="s">
        <v>19</v>
      </c>
      <c r="F610" s="192" t="s">
        <v>2006</v>
      </c>
      <c r="G610" s="189"/>
      <c r="H610" s="193">
        <v>42918.400000000001</v>
      </c>
      <c r="I610" s="194"/>
      <c r="J610" s="189"/>
      <c r="K610" s="189"/>
      <c r="L610" s="195"/>
      <c r="M610" s="196"/>
      <c r="N610" s="197"/>
      <c r="O610" s="197"/>
      <c r="P610" s="197"/>
      <c r="Q610" s="197"/>
      <c r="R610" s="197"/>
      <c r="S610" s="197"/>
      <c r="T610" s="198"/>
      <c r="AT610" s="199" t="s">
        <v>130</v>
      </c>
      <c r="AU610" s="199" t="s">
        <v>81</v>
      </c>
      <c r="AV610" s="13" t="s">
        <v>81</v>
      </c>
      <c r="AW610" s="13" t="s">
        <v>132</v>
      </c>
      <c r="AX610" s="13" t="s">
        <v>79</v>
      </c>
      <c r="AY610" s="199" t="s">
        <v>120</v>
      </c>
    </row>
    <row r="611" spans="1:65" s="2" customFormat="1" ht="16.5" customHeight="1">
      <c r="A611" s="36"/>
      <c r="B611" s="37"/>
      <c r="C611" s="175" t="s">
        <v>1121</v>
      </c>
      <c r="D611" s="175" t="s">
        <v>123</v>
      </c>
      <c r="E611" s="176" t="s">
        <v>932</v>
      </c>
      <c r="F611" s="177" t="s">
        <v>933</v>
      </c>
      <c r="G611" s="178" t="s">
        <v>404</v>
      </c>
      <c r="H611" s="179">
        <v>766.4</v>
      </c>
      <c r="I611" s="180"/>
      <c r="J611" s="181">
        <f>ROUND(I611*H611,2)</f>
        <v>0</v>
      </c>
      <c r="K611" s="177" t="s">
        <v>536</v>
      </c>
      <c r="L611" s="41"/>
      <c r="M611" s="182" t="s">
        <v>19</v>
      </c>
      <c r="N611" s="183" t="s">
        <v>42</v>
      </c>
      <c r="O611" s="66"/>
      <c r="P611" s="184">
        <f>O611*H611</f>
        <v>0</v>
      </c>
      <c r="Q611" s="184">
        <v>0</v>
      </c>
      <c r="R611" s="184">
        <f>Q611*H611</f>
        <v>0</v>
      </c>
      <c r="S611" s="184">
        <v>0</v>
      </c>
      <c r="T611" s="185">
        <f>S611*H611</f>
        <v>0</v>
      </c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R611" s="186" t="s">
        <v>128</v>
      </c>
      <c r="AT611" s="186" t="s">
        <v>123</v>
      </c>
      <c r="AU611" s="186" t="s">
        <v>81</v>
      </c>
      <c r="AY611" s="19" t="s">
        <v>120</v>
      </c>
      <c r="BE611" s="187">
        <f>IF(N611="základní",J611,0)</f>
        <v>0</v>
      </c>
      <c r="BF611" s="187">
        <f>IF(N611="snížená",J611,0)</f>
        <v>0</v>
      </c>
      <c r="BG611" s="187">
        <f>IF(N611="zákl. přenesená",J611,0)</f>
        <v>0</v>
      </c>
      <c r="BH611" s="187">
        <f>IF(N611="sníž. přenesená",J611,0)</f>
        <v>0</v>
      </c>
      <c r="BI611" s="187">
        <f>IF(N611="nulová",J611,0)</f>
        <v>0</v>
      </c>
      <c r="BJ611" s="19" t="s">
        <v>79</v>
      </c>
      <c r="BK611" s="187">
        <f>ROUND(I611*H611,2)</f>
        <v>0</v>
      </c>
      <c r="BL611" s="19" t="s">
        <v>128</v>
      </c>
      <c r="BM611" s="186" t="s">
        <v>2007</v>
      </c>
    </row>
    <row r="612" spans="1:65" s="2" customFormat="1" ht="10">
      <c r="A612" s="36"/>
      <c r="B612" s="37"/>
      <c r="C612" s="38"/>
      <c r="D612" s="245" t="s">
        <v>538</v>
      </c>
      <c r="E612" s="38"/>
      <c r="F612" s="246" t="s">
        <v>935</v>
      </c>
      <c r="G612" s="38"/>
      <c r="H612" s="38"/>
      <c r="I612" s="247"/>
      <c r="J612" s="38"/>
      <c r="K612" s="38"/>
      <c r="L612" s="41"/>
      <c r="M612" s="248"/>
      <c r="N612" s="249"/>
      <c r="O612" s="66"/>
      <c r="P612" s="66"/>
      <c r="Q612" s="66"/>
      <c r="R612" s="66"/>
      <c r="S612" s="66"/>
      <c r="T612" s="67"/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T612" s="19" t="s">
        <v>538</v>
      </c>
      <c r="AU612" s="19" t="s">
        <v>81</v>
      </c>
    </row>
    <row r="613" spans="1:65" s="13" customFormat="1" ht="10">
      <c r="B613" s="188"/>
      <c r="C613" s="189"/>
      <c r="D613" s="190" t="s">
        <v>130</v>
      </c>
      <c r="E613" s="191" t="s">
        <v>19</v>
      </c>
      <c r="F613" s="192" t="s">
        <v>2008</v>
      </c>
      <c r="G613" s="189"/>
      <c r="H613" s="193">
        <v>766.4</v>
      </c>
      <c r="I613" s="194"/>
      <c r="J613" s="189"/>
      <c r="K613" s="189"/>
      <c r="L613" s="195"/>
      <c r="M613" s="196"/>
      <c r="N613" s="197"/>
      <c r="O613" s="197"/>
      <c r="P613" s="197"/>
      <c r="Q613" s="197"/>
      <c r="R613" s="197"/>
      <c r="S613" s="197"/>
      <c r="T613" s="198"/>
      <c r="AT613" s="199" t="s">
        <v>130</v>
      </c>
      <c r="AU613" s="199" t="s">
        <v>81</v>
      </c>
      <c r="AV613" s="13" t="s">
        <v>81</v>
      </c>
      <c r="AW613" s="13" t="s">
        <v>132</v>
      </c>
      <c r="AX613" s="13" t="s">
        <v>79</v>
      </c>
      <c r="AY613" s="199" t="s">
        <v>120</v>
      </c>
    </row>
    <row r="614" spans="1:65" s="2" customFormat="1" ht="33" customHeight="1">
      <c r="A614" s="36"/>
      <c r="B614" s="37"/>
      <c r="C614" s="175" t="s">
        <v>1129</v>
      </c>
      <c r="D614" s="175" t="s">
        <v>123</v>
      </c>
      <c r="E614" s="176" t="s">
        <v>937</v>
      </c>
      <c r="F614" s="177" t="s">
        <v>938</v>
      </c>
      <c r="G614" s="178" t="s">
        <v>404</v>
      </c>
      <c r="H614" s="179">
        <v>192</v>
      </c>
      <c r="I614" s="180"/>
      <c r="J614" s="181">
        <f>ROUND(I614*H614,2)</f>
        <v>0</v>
      </c>
      <c r="K614" s="177" t="s">
        <v>536</v>
      </c>
      <c r="L614" s="41"/>
      <c r="M614" s="182" t="s">
        <v>19</v>
      </c>
      <c r="N614" s="183" t="s">
        <v>42</v>
      </c>
      <c r="O614" s="66"/>
      <c r="P614" s="184">
        <f>O614*H614</f>
        <v>0</v>
      </c>
      <c r="Q614" s="184">
        <v>0</v>
      </c>
      <c r="R614" s="184">
        <f>Q614*H614</f>
        <v>0</v>
      </c>
      <c r="S614" s="184">
        <v>0</v>
      </c>
      <c r="T614" s="185">
        <f>S614*H614</f>
        <v>0</v>
      </c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R614" s="186" t="s">
        <v>128</v>
      </c>
      <c r="AT614" s="186" t="s">
        <v>123</v>
      </c>
      <c r="AU614" s="186" t="s">
        <v>81</v>
      </c>
      <c r="AY614" s="19" t="s">
        <v>120</v>
      </c>
      <c r="BE614" s="187">
        <f>IF(N614="základní",J614,0)</f>
        <v>0</v>
      </c>
      <c r="BF614" s="187">
        <f>IF(N614="snížená",J614,0)</f>
        <v>0</v>
      </c>
      <c r="BG614" s="187">
        <f>IF(N614="zákl. přenesená",J614,0)</f>
        <v>0</v>
      </c>
      <c r="BH614" s="187">
        <f>IF(N614="sníž. přenesená",J614,0)</f>
        <v>0</v>
      </c>
      <c r="BI614" s="187">
        <f>IF(N614="nulová",J614,0)</f>
        <v>0</v>
      </c>
      <c r="BJ614" s="19" t="s">
        <v>79</v>
      </c>
      <c r="BK614" s="187">
        <f>ROUND(I614*H614,2)</f>
        <v>0</v>
      </c>
      <c r="BL614" s="19" t="s">
        <v>128</v>
      </c>
      <c r="BM614" s="186" t="s">
        <v>2009</v>
      </c>
    </row>
    <row r="615" spans="1:65" s="2" customFormat="1" ht="10">
      <c r="A615" s="36"/>
      <c r="B615" s="37"/>
      <c r="C615" s="38"/>
      <c r="D615" s="245" t="s">
        <v>538</v>
      </c>
      <c r="E615" s="38"/>
      <c r="F615" s="246" t="s">
        <v>940</v>
      </c>
      <c r="G615" s="38"/>
      <c r="H615" s="38"/>
      <c r="I615" s="247"/>
      <c r="J615" s="38"/>
      <c r="K615" s="38"/>
      <c r="L615" s="41"/>
      <c r="M615" s="248"/>
      <c r="N615" s="249"/>
      <c r="O615" s="66"/>
      <c r="P615" s="66"/>
      <c r="Q615" s="66"/>
      <c r="R615" s="66"/>
      <c r="S615" s="66"/>
      <c r="T615" s="67"/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T615" s="19" t="s">
        <v>538</v>
      </c>
      <c r="AU615" s="19" t="s">
        <v>81</v>
      </c>
    </row>
    <row r="616" spans="1:65" s="13" customFormat="1" ht="10">
      <c r="B616" s="188"/>
      <c r="C616" s="189"/>
      <c r="D616" s="190" t="s">
        <v>130</v>
      </c>
      <c r="E616" s="191" t="s">
        <v>19</v>
      </c>
      <c r="F616" s="192" t="s">
        <v>2010</v>
      </c>
      <c r="G616" s="189"/>
      <c r="H616" s="193">
        <v>192</v>
      </c>
      <c r="I616" s="194"/>
      <c r="J616" s="189"/>
      <c r="K616" s="189"/>
      <c r="L616" s="195"/>
      <c r="M616" s="196"/>
      <c r="N616" s="197"/>
      <c r="O616" s="197"/>
      <c r="P616" s="197"/>
      <c r="Q616" s="197"/>
      <c r="R616" s="197"/>
      <c r="S616" s="197"/>
      <c r="T616" s="198"/>
      <c r="AT616" s="199" t="s">
        <v>130</v>
      </c>
      <c r="AU616" s="199" t="s">
        <v>81</v>
      </c>
      <c r="AV616" s="13" t="s">
        <v>81</v>
      </c>
      <c r="AW616" s="13" t="s">
        <v>132</v>
      </c>
      <c r="AX616" s="13" t="s">
        <v>79</v>
      </c>
      <c r="AY616" s="199" t="s">
        <v>120</v>
      </c>
    </row>
    <row r="617" spans="1:65" s="2" customFormat="1" ht="33" customHeight="1">
      <c r="A617" s="36"/>
      <c r="B617" s="37"/>
      <c r="C617" s="175" t="s">
        <v>1136</v>
      </c>
      <c r="D617" s="175" t="s">
        <v>123</v>
      </c>
      <c r="E617" s="176" t="s">
        <v>943</v>
      </c>
      <c r="F617" s="177" t="s">
        <v>944</v>
      </c>
      <c r="G617" s="178" t="s">
        <v>404</v>
      </c>
      <c r="H617" s="179">
        <v>10752</v>
      </c>
      <c r="I617" s="180"/>
      <c r="J617" s="181">
        <f>ROUND(I617*H617,2)</f>
        <v>0</v>
      </c>
      <c r="K617" s="177" t="s">
        <v>536</v>
      </c>
      <c r="L617" s="41"/>
      <c r="M617" s="182" t="s">
        <v>19</v>
      </c>
      <c r="N617" s="183" t="s">
        <v>42</v>
      </c>
      <c r="O617" s="66"/>
      <c r="P617" s="184">
        <f>O617*H617</f>
        <v>0</v>
      </c>
      <c r="Q617" s="184">
        <v>0</v>
      </c>
      <c r="R617" s="184">
        <f>Q617*H617</f>
        <v>0</v>
      </c>
      <c r="S617" s="184">
        <v>0</v>
      </c>
      <c r="T617" s="185">
        <f>S617*H617</f>
        <v>0</v>
      </c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R617" s="186" t="s">
        <v>128</v>
      </c>
      <c r="AT617" s="186" t="s">
        <v>123</v>
      </c>
      <c r="AU617" s="186" t="s">
        <v>81</v>
      </c>
      <c r="AY617" s="19" t="s">
        <v>120</v>
      </c>
      <c r="BE617" s="187">
        <f>IF(N617="základní",J617,0)</f>
        <v>0</v>
      </c>
      <c r="BF617" s="187">
        <f>IF(N617="snížená",J617,0)</f>
        <v>0</v>
      </c>
      <c r="BG617" s="187">
        <f>IF(N617="zákl. přenesená",J617,0)</f>
        <v>0</v>
      </c>
      <c r="BH617" s="187">
        <f>IF(N617="sníž. přenesená",J617,0)</f>
        <v>0</v>
      </c>
      <c r="BI617" s="187">
        <f>IF(N617="nulová",J617,0)</f>
        <v>0</v>
      </c>
      <c r="BJ617" s="19" t="s">
        <v>79</v>
      </c>
      <c r="BK617" s="187">
        <f>ROUND(I617*H617,2)</f>
        <v>0</v>
      </c>
      <c r="BL617" s="19" t="s">
        <v>128</v>
      </c>
      <c r="BM617" s="186" t="s">
        <v>2011</v>
      </c>
    </row>
    <row r="618" spans="1:65" s="2" customFormat="1" ht="10">
      <c r="A618" s="36"/>
      <c r="B618" s="37"/>
      <c r="C618" s="38"/>
      <c r="D618" s="245" t="s">
        <v>538</v>
      </c>
      <c r="E618" s="38"/>
      <c r="F618" s="246" t="s">
        <v>946</v>
      </c>
      <c r="G618" s="38"/>
      <c r="H618" s="38"/>
      <c r="I618" s="247"/>
      <c r="J618" s="38"/>
      <c r="K618" s="38"/>
      <c r="L618" s="41"/>
      <c r="M618" s="248"/>
      <c r="N618" s="249"/>
      <c r="O618" s="66"/>
      <c r="P618" s="66"/>
      <c r="Q618" s="66"/>
      <c r="R618" s="66"/>
      <c r="S618" s="66"/>
      <c r="T618" s="67"/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T618" s="19" t="s">
        <v>538</v>
      </c>
      <c r="AU618" s="19" t="s">
        <v>81</v>
      </c>
    </row>
    <row r="619" spans="1:65" s="15" customFormat="1" ht="10">
      <c r="B619" s="211"/>
      <c r="C619" s="212"/>
      <c r="D619" s="190" t="s">
        <v>130</v>
      </c>
      <c r="E619" s="213" t="s">
        <v>19</v>
      </c>
      <c r="F619" s="214" t="s">
        <v>2012</v>
      </c>
      <c r="G619" s="212"/>
      <c r="H619" s="213" t="s">
        <v>19</v>
      </c>
      <c r="I619" s="215"/>
      <c r="J619" s="212"/>
      <c r="K619" s="212"/>
      <c r="L619" s="216"/>
      <c r="M619" s="217"/>
      <c r="N619" s="218"/>
      <c r="O619" s="218"/>
      <c r="P619" s="218"/>
      <c r="Q619" s="218"/>
      <c r="R619" s="218"/>
      <c r="S619" s="218"/>
      <c r="T619" s="219"/>
      <c r="AT619" s="220" t="s">
        <v>130</v>
      </c>
      <c r="AU619" s="220" t="s">
        <v>81</v>
      </c>
      <c r="AV619" s="15" t="s">
        <v>79</v>
      </c>
      <c r="AW619" s="15" t="s">
        <v>132</v>
      </c>
      <c r="AX619" s="15" t="s">
        <v>71</v>
      </c>
      <c r="AY619" s="220" t="s">
        <v>120</v>
      </c>
    </row>
    <row r="620" spans="1:65" s="13" customFormat="1" ht="10">
      <c r="B620" s="188"/>
      <c r="C620" s="189"/>
      <c r="D620" s="190" t="s">
        <v>130</v>
      </c>
      <c r="E620" s="191" t="s">
        <v>19</v>
      </c>
      <c r="F620" s="192" t="s">
        <v>2013</v>
      </c>
      <c r="G620" s="189"/>
      <c r="H620" s="193">
        <v>10752</v>
      </c>
      <c r="I620" s="194"/>
      <c r="J620" s="189"/>
      <c r="K620" s="189"/>
      <c r="L620" s="195"/>
      <c r="M620" s="196"/>
      <c r="N620" s="197"/>
      <c r="O620" s="197"/>
      <c r="P620" s="197"/>
      <c r="Q620" s="197"/>
      <c r="R620" s="197"/>
      <c r="S620" s="197"/>
      <c r="T620" s="198"/>
      <c r="AT620" s="199" t="s">
        <v>130</v>
      </c>
      <c r="AU620" s="199" t="s">
        <v>81</v>
      </c>
      <c r="AV620" s="13" t="s">
        <v>81</v>
      </c>
      <c r="AW620" s="13" t="s">
        <v>132</v>
      </c>
      <c r="AX620" s="13" t="s">
        <v>79</v>
      </c>
      <c r="AY620" s="199" t="s">
        <v>120</v>
      </c>
    </row>
    <row r="621" spans="1:65" s="2" customFormat="1" ht="33" customHeight="1">
      <c r="A621" s="36"/>
      <c r="B621" s="37"/>
      <c r="C621" s="175" t="s">
        <v>1143</v>
      </c>
      <c r="D621" s="175" t="s">
        <v>123</v>
      </c>
      <c r="E621" s="176" t="s">
        <v>949</v>
      </c>
      <c r="F621" s="177" t="s">
        <v>950</v>
      </c>
      <c r="G621" s="178" t="s">
        <v>404</v>
      </c>
      <c r="H621" s="179">
        <v>192</v>
      </c>
      <c r="I621" s="180"/>
      <c r="J621" s="181">
        <f>ROUND(I621*H621,2)</f>
        <v>0</v>
      </c>
      <c r="K621" s="177" t="s">
        <v>536</v>
      </c>
      <c r="L621" s="41"/>
      <c r="M621" s="182" t="s">
        <v>19</v>
      </c>
      <c r="N621" s="183" t="s">
        <v>42</v>
      </c>
      <c r="O621" s="66"/>
      <c r="P621" s="184">
        <f>O621*H621</f>
        <v>0</v>
      </c>
      <c r="Q621" s="184">
        <v>0</v>
      </c>
      <c r="R621" s="184">
        <f>Q621*H621</f>
        <v>0</v>
      </c>
      <c r="S621" s="184">
        <v>0</v>
      </c>
      <c r="T621" s="185">
        <f>S621*H621</f>
        <v>0</v>
      </c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R621" s="186" t="s">
        <v>128</v>
      </c>
      <c r="AT621" s="186" t="s">
        <v>123</v>
      </c>
      <c r="AU621" s="186" t="s">
        <v>81</v>
      </c>
      <c r="AY621" s="19" t="s">
        <v>120</v>
      </c>
      <c r="BE621" s="187">
        <f>IF(N621="základní",J621,0)</f>
        <v>0</v>
      </c>
      <c r="BF621" s="187">
        <f>IF(N621="snížená",J621,0)</f>
        <v>0</v>
      </c>
      <c r="BG621" s="187">
        <f>IF(N621="zákl. přenesená",J621,0)</f>
        <v>0</v>
      </c>
      <c r="BH621" s="187">
        <f>IF(N621="sníž. přenesená",J621,0)</f>
        <v>0</v>
      </c>
      <c r="BI621" s="187">
        <f>IF(N621="nulová",J621,0)</f>
        <v>0</v>
      </c>
      <c r="BJ621" s="19" t="s">
        <v>79</v>
      </c>
      <c r="BK621" s="187">
        <f>ROUND(I621*H621,2)</f>
        <v>0</v>
      </c>
      <c r="BL621" s="19" t="s">
        <v>128</v>
      </c>
      <c r="BM621" s="186" t="s">
        <v>2014</v>
      </c>
    </row>
    <row r="622" spans="1:65" s="2" customFormat="1" ht="10">
      <c r="A622" s="36"/>
      <c r="B622" s="37"/>
      <c r="C622" s="38"/>
      <c r="D622" s="245" t="s">
        <v>538</v>
      </c>
      <c r="E622" s="38"/>
      <c r="F622" s="246" t="s">
        <v>952</v>
      </c>
      <c r="G622" s="38"/>
      <c r="H622" s="38"/>
      <c r="I622" s="247"/>
      <c r="J622" s="38"/>
      <c r="K622" s="38"/>
      <c r="L622" s="41"/>
      <c r="M622" s="248"/>
      <c r="N622" s="249"/>
      <c r="O622" s="66"/>
      <c r="P622" s="66"/>
      <c r="Q622" s="66"/>
      <c r="R622" s="66"/>
      <c r="S622" s="66"/>
      <c r="T622" s="67"/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T622" s="19" t="s">
        <v>538</v>
      </c>
      <c r="AU622" s="19" t="s">
        <v>81</v>
      </c>
    </row>
    <row r="623" spans="1:65" s="2" customFormat="1" ht="16.5" customHeight="1">
      <c r="A623" s="36"/>
      <c r="B623" s="37"/>
      <c r="C623" s="175" t="s">
        <v>1152</v>
      </c>
      <c r="D623" s="175" t="s">
        <v>123</v>
      </c>
      <c r="E623" s="176" t="s">
        <v>2015</v>
      </c>
      <c r="F623" s="177" t="s">
        <v>2016</v>
      </c>
      <c r="G623" s="178" t="s">
        <v>136</v>
      </c>
      <c r="H623" s="179">
        <v>4.8959999999999999</v>
      </c>
      <c r="I623" s="180"/>
      <c r="J623" s="181">
        <f>ROUND(I623*H623,2)</f>
        <v>0</v>
      </c>
      <c r="K623" s="177" t="s">
        <v>536</v>
      </c>
      <c r="L623" s="41"/>
      <c r="M623" s="182" t="s">
        <v>19</v>
      </c>
      <c r="N623" s="183" t="s">
        <v>42</v>
      </c>
      <c r="O623" s="66"/>
      <c r="P623" s="184">
        <f>O623*H623</f>
        <v>0</v>
      </c>
      <c r="Q623" s="184">
        <v>0.12</v>
      </c>
      <c r="R623" s="184">
        <f>Q623*H623</f>
        <v>0.58751999999999993</v>
      </c>
      <c r="S623" s="184">
        <v>2.2000000000000002</v>
      </c>
      <c r="T623" s="185">
        <f>S623*H623</f>
        <v>10.7712</v>
      </c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R623" s="186" t="s">
        <v>128</v>
      </c>
      <c r="AT623" s="186" t="s">
        <v>123</v>
      </c>
      <c r="AU623" s="186" t="s">
        <v>81</v>
      </c>
      <c r="AY623" s="19" t="s">
        <v>120</v>
      </c>
      <c r="BE623" s="187">
        <f>IF(N623="základní",J623,0)</f>
        <v>0</v>
      </c>
      <c r="BF623" s="187">
        <f>IF(N623="snížená",J623,0)</f>
        <v>0</v>
      </c>
      <c r="BG623" s="187">
        <f>IF(N623="zákl. přenesená",J623,0)</f>
        <v>0</v>
      </c>
      <c r="BH623" s="187">
        <f>IF(N623="sníž. přenesená",J623,0)</f>
        <v>0</v>
      </c>
      <c r="BI623" s="187">
        <f>IF(N623="nulová",J623,0)</f>
        <v>0</v>
      </c>
      <c r="BJ623" s="19" t="s">
        <v>79</v>
      </c>
      <c r="BK623" s="187">
        <f>ROUND(I623*H623,2)</f>
        <v>0</v>
      </c>
      <c r="BL623" s="19" t="s">
        <v>128</v>
      </c>
      <c r="BM623" s="186" t="s">
        <v>2017</v>
      </c>
    </row>
    <row r="624" spans="1:65" s="2" customFormat="1" ht="10">
      <c r="A624" s="36"/>
      <c r="B624" s="37"/>
      <c r="C624" s="38"/>
      <c r="D624" s="245" t="s">
        <v>538</v>
      </c>
      <c r="E624" s="38"/>
      <c r="F624" s="246" t="s">
        <v>2018</v>
      </c>
      <c r="G624" s="38"/>
      <c r="H624" s="38"/>
      <c r="I624" s="247"/>
      <c r="J624" s="38"/>
      <c r="K624" s="38"/>
      <c r="L624" s="41"/>
      <c r="M624" s="248"/>
      <c r="N624" s="249"/>
      <c r="O624" s="66"/>
      <c r="P624" s="66"/>
      <c r="Q624" s="66"/>
      <c r="R624" s="66"/>
      <c r="S624" s="66"/>
      <c r="T624" s="67"/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T624" s="19" t="s">
        <v>538</v>
      </c>
      <c r="AU624" s="19" t="s">
        <v>81</v>
      </c>
    </row>
    <row r="625" spans="1:65" s="15" customFormat="1" ht="10">
      <c r="B625" s="211"/>
      <c r="C625" s="212"/>
      <c r="D625" s="190" t="s">
        <v>130</v>
      </c>
      <c r="E625" s="213" t="s">
        <v>19</v>
      </c>
      <c r="F625" s="214" t="s">
        <v>2019</v>
      </c>
      <c r="G625" s="212"/>
      <c r="H625" s="213" t="s">
        <v>19</v>
      </c>
      <c r="I625" s="215"/>
      <c r="J625" s="212"/>
      <c r="K625" s="212"/>
      <c r="L625" s="216"/>
      <c r="M625" s="217"/>
      <c r="N625" s="218"/>
      <c r="O625" s="218"/>
      <c r="P625" s="218"/>
      <c r="Q625" s="218"/>
      <c r="R625" s="218"/>
      <c r="S625" s="218"/>
      <c r="T625" s="219"/>
      <c r="AT625" s="220" t="s">
        <v>130</v>
      </c>
      <c r="AU625" s="220" t="s">
        <v>81</v>
      </c>
      <c r="AV625" s="15" t="s">
        <v>79</v>
      </c>
      <c r="AW625" s="15" t="s">
        <v>132</v>
      </c>
      <c r="AX625" s="15" t="s">
        <v>71</v>
      </c>
      <c r="AY625" s="220" t="s">
        <v>120</v>
      </c>
    </row>
    <row r="626" spans="1:65" s="15" customFormat="1" ht="10">
      <c r="B626" s="211"/>
      <c r="C626" s="212"/>
      <c r="D626" s="190" t="s">
        <v>130</v>
      </c>
      <c r="E626" s="213" t="s">
        <v>19</v>
      </c>
      <c r="F626" s="214" t="s">
        <v>2020</v>
      </c>
      <c r="G626" s="212"/>
      <c r="H626" s="213" t="s">
        <v>19</v>
      </c>
      <c r="I626" s="215"/>
      <c r="J626" s="212"/>
      <c r="K626" s="212"/>
      <c r="L626" s="216"/>
      <c r="M626" s="217"/>
      <c r="N626" s="218"/>
      <c r="O626" s="218"/>
      <c r="P626" s="218"/>
      <c r="Q626" s="218"/>
      <c r="R626" s="218"/>
      <c r="S626" s="218"/>
      <c r="T626" s="219"/>
      <c r="AT626" s="220" t="s">
        <v>130</v>
      </c>
      <c r="AU626" s="220" t="s">
        <v>81</v>
      </c>
      <c r="AV626" s="15" t="s">
        <v>79</v>
      </c>
      <c r="AW626" s="15" t="s">
        <v>132</v>
      </c>
      <c r="AX626" s="15" t="s">
        <v>71</v>
      </c>
      <c r="AY626" s="220" t="s">
        <v>120</v>
      </c>
    </row>
    <row r="627" spans="1:65" s="13" customFormat="1" ht="10">
      <c r="B627" s="188"/>
      <c r="C627" s="189"/>
      <c r="D627" s="190" t="s">
        <v>130</v>
      </c>
      <c r="E627" s="191" t="s">
        <v>19</v>
      </c>
      <c r="F627" s="192" t="s">
        <v>2021</v>
      </c>
      <c r="G627" s="189"/>
      <c r="H627" s="193">
        <v>4.8959999999999999</v>
      </c>
      <c r="I627" s="194"/>
      <c r="J627" s="189"/>
      <c r="K627" s="189"/>
      <c r="L627" s="195"/>
      <c r="M627" s="196"/>
      <c r="N627" s="197"/>
      <c r="O627" s="197"/>
      <c r="P627" s="197"/>
      <c r="Q627" s="197"/>
      <c r="R627" s="197"/>
      <c r="S627" s="197"/>
      <c r="T627" s="198"/>
      <c r="AT627" s="199" t="s">
        <v>130</v>
      </c>
      <c r="AU627" s="199" t="s">
        <v>81</v>
      </c>
      <c r="AV627" s="13" t="s">
        <v>81</v>
      </c>
      <c r="AW627" s="13" t="s">
        <v>132</v>
      </c>
      <c r="AX627" s="13" t="s">
        <v>79</v>
      </c>
      <c r="AY627" s="199" t="s">
        <v>120</v>
      </c>
    </row>
    <row r="628" spans="1:65" s="2" customFormat="1" ht="44.25" customHeight="1">
      <c r="A628" s="36"/>
      <c r="B628" s="37"/>
      <c r="C628" s="175" t="s">
        <v>1166</v>
      </c>
      <c r="D628" s="175" t="s">
        <v>123</v>
      </c>
      <c r="E628" s="176" t="s">
        <v>2022</v>
      </c>
      <c r="F628" s="177" t="s">
        <v>2023</v>
      </c>
      <c r="G628" s="178" t="s">
        <v>301</v>
      </c>
      <c r="H628" s="179">
        <v>21.1</v>
      </c>
      <c r="I628" s="180"/>
      <c r="J628" s="181">
        <f>ROUND(I628*H628,2)</f>
        <v>0</v>
      </c>
      <c r="K628" s="177" t="s">
        <v>536</v>
      </c>
      <c r="L628" s="41"/>
      <c r="M628" s="182" t="s">
        <v>19</v>
      </c>
      <c r="N628" s="183" t="s">
        <v>42</v>
      </c>
      <c r="O628" s="66"/>
      <c r="P628" s="184">
        <f>O628*H628</f>
        <v>0</v>
      </c>
      <c r="Q628" s="184">
        <v>0</v>
      </c>
      <c r="R628" s="184">
        <f>Q628*H628</f>
        <v>0</v>
      </c>
      <c r="S628" s="184">
        <v>3.5000000000000003E-2</v>
      </c>
      <c r="T628" s="185">
        <f>S628*H628</f>
        <v>0.73850000000000016</v>
      </c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R628" s="186" t="s">
        <v>128</v>
      </c>
      <c r="AT628" s="186" t="s">
        <v>123</v>
      </c>
      <c r="AU628" s="186" t="s">
        <v>81</v>
      </c>
      <c r="AY628" s="19" t="s">
        <v>120</v>
      </c>
      <c r="BE628" s="187">
        <f>IF(N628="základní",J628,0)</f>
        <v>0</v>
      </c>
      <c r="BF628" s="187">
        <f>IF(N628="snížená",J628,0)</f>
        <v>0</v>
      </c>
      <c r="BG628" s="187">
        <f>IF(N628="zákl. přenesená",J628,0)</f>
        <v>0</v>
      </c>
      <c r="BH628" s="187">
        <f>IF(N628="sníž. přenesená",J628,0)</f>
        <v>0</v>
      </c>
      <c r="BI628" s="187">
        <f>IF(N628="nulová",J628,0)</f>
        <v>0</v>
      </c>
      <c r="BJ628" s="19" t="s">
        <v>79</v>
      </c>
      <c r="BK628" s="187">
        <f>ROUND(I628*H628,2)</f>
        <v>0</v>
      </c>
      <c r="BL628" s="19" t="s">
        <v>128</v>
      </c>
      <c r="BM628" s="186" t="s">
        <v>2024</v>
      </c>
    </row>
    <row r="629" spans="1:65" s="2" customFormat="1" ht="10">
      <c r="A629" s="36"/>
      <c r="B629" s="37"/>
      <c r="C629" s="38"/>
      <c r="D629" s="245" t="s">
        <v>538</v>
      </c>
      <c r="E629" s="38"/>
      <c r="F629" s="246" t="s">
        <v>2025</v>
      </c>
      <c r="G629" s="38"/>
      <c r="H629" s="38"/>
      <c r="I629" s="247"/>
      <c r="J629" s="38"/>
      <c r="K629" s="38"/>
      <c r="L629" s="41"/>
      <c r="M629" s="248"/>
      <c r="N629" s="249"/>
      <c r="O629" s="66"/>
      <c r="P629" s="66"/>
      <c r="Q629" s="66"/>
      <c r="R629" s="66"/>
      <c r="S629" s="66"/>
      <c r="T629" s="67"/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T629" s="19" t="s">
        <v>538</v>
      </c>
      <c r="AU629" s="19" t="s">
        <v>81</v>
      </c>
    </row>
    <row r="630" spans="1:65" s="15" customFormat="1" ht="10">
      <c r="B630" s="211"/>
      <c r="C630" s="212"/>
      <c r="D630" s="190" t="s">
        <v>130</v>
      </c>
      <c r="E630" s="213" t="s">
        <v>19</v>
      </c>
      <c r="F630" s="214" t="s">
        <v>2026</v>
      </c>
      <c r="G630" s="212"/>
      <c r="H630" s="213" t="s">
        <v>19</v>
      </c>
      <c r="I630" s="215"/>
      <c r="J630" s="212"/>
      <c r="K630" s="212"/>
      <c r="L630" s="216"/>
      <c r="M630" s="217"/>
      <c r="N630" s="218"/>
      <c r="O630" s="218"/>
      <c r="P630" s="218"/>
      <c r="Q630" s="218"/>
      <c r="R630" s="218"/>
      <c r="S630" s="218"/>
      <c r="T630" s="219"/>
      <c r="AT630" s="220" t="s">
        <v>130</v>
      </c>
      <c r="AU630" s="220" t="s">
        <v>81</v>
      </c>
      <c r="AV630" s="15" t="s">
        <v>79</v>
      </c>
      <c r="AW630" s="15" t="s">
        <v>132</v>
      </c>
      <c r="AX630" s="15" t="s">
        <v>71</v>
      </c>
      <c r="AY630" s="220" t="s">
        <v>120</v>
      </c>
    </row>
    <row r="631" spans="1:65" s="15" customFormat="1" ht="10">
      <c r="B631" s="211"/>
      <c r="C631" s="212"/>
      <c r="D631" s="190" t="s">
        <v>130</v>
      </c>
      <c r="E631" s="213" t="s">
        <v>19</v>
      </c>
      <c r="F631" s="214" t="s">
        <v>2027</v>
      </c>
      <c r="G631" s="212"/>
      <c r="H631" s="213" t="s">
        <v>19</v>
      </c>
      <c r="I631" s="215"/>
      <c r="J631" s="212"/>
      <c r="K631" s="212"/>
      <c r="L631" s="216"/>
      <c r="M631" s="217"/>
      <c r="N631" s="218"/>
      <c r="O631" s="218"/>
      <c r="P631" s="218"/>
      <c r="Q631" s="218"/>
      <c r="R631" s="218"/>
      <c r="S631" s="218"/>
      <c r="T631" s="219"/>
      <c r="AT631" s="220" t="s">
        <v>130</v>
      </c>
      <c r="AU631" s="220" t="s">
        <v>81</v>
      </c>
      <c r="AV631" s="15" t="s">
        <v>79</v>
      </c>
      <c r="AW631" s="15" t="s">
        <v>132</v>
      </c>
      <c r="AX631" s="15" t="s">
        <v>71</v>
      </c>
      <c r="AY631" s="220" t="s">
        <v>120</v>
      </c>
    </row>
    <row r="632" spans="1:65" s="13" customFormat="1" ht="10">
      <c r="B632" s="188"/>
      <c r="C632" s="189"/>
      <c r="D632" s="190" t="s">
        <v>130</v>
      </c>
      <c r="E632" s="191" t="s">
        <v>19</v>
      </c>
      <c r="F632" s="192" t="s">
        <v>2028</v>
      </c>
      <c r="G632" s="189"/>
      <c r="H632" s="193">
        <v>21.1</v>
      </c>
      <c r="I632" s="194"/>
      <c r="J632" s="189"/>
      <c r="K632" s="189"/>
      <c r="L632" s="195"/>
      <c r="M632" s="196"/>
      <c r="N632" s="197"/>
      <c r="O632" s="197"/>
      <c r="P632" s="197"/>
      <c r="Q632" s="197"/>
      <c r="R632" s="197"/>
      <c r="S632" s="197"/>
      <c r="T632" s="198"/>
      <c r="AT632" s="199" t="s">
        <v>130</v>
      </c>
      <c r="AU632" s="199" t="s">
        <v>81</v>
      </c>
      <c r="AV632" s="13" t="s">
        <v>81</v>
      </c>
      <c r="AW632" s="13" t="s">
        <v>132</v>
      </c>
      <c r="AX632" s="13" t="s">
        <v>79</v>
      </c>
      <c r="AY632" s="199" t="s">
        <v>120</v>
      </c>
    </row>
    <row r="633" spans="1:65" s="2" customFormat="1" ht="16.5" customHeight="1">
      <c r="A633" s="36"/>
      <c r="B633" s="37"/>
      <c r="C633" s="175" t="s">
        <v>1186</v>
      </c>
      <c r="D633" s="175" t="s">
        <v>123</v>
      </c>
      <c r="E633" s="176" t="s">
        <v>2029</v>
      </c>
      <c r="F633" s="177" t="s">
        <v>2030</v>
      </c>
      <c r="G633" s="178" t="s">
        <v>301</v>
      </c>
      <c r="H633" s="179">
        <v>20.149999999999999</v>
      </c>
      <c r="I633" s="180"/>
      <c r="J633" s="181">
        <f>ROUND(I633*H633,2)</f>
        <v>0</v>
      </c>
      <c r="K633" s="177" t="s">
        <v>536</v>
      </c>
      <c r="L633" s="41"/>
      <c r="M633" s="182" t="s">
        <v>19</v>
      </c>
      <c r="N633" s="183" t="s">
        <v>42</v>
      </c>
      <c r="O633" s="66"/>
      <c r="P633" s="184">
        <f>O633*H633</f>
        <v>0</v>
      </c>
      <c r="Q633" s="184">
        <v>8.0000000000000007E-5</v>
      </c>
      <c r="R633" s="184">
        <f>Q633*H633</f>
        <v>1.6119999999999999E-3</v>
      </c>
      <c r="S633" s="184">
        <v>1.7999999999999999E-2</v>
      </c>
      <c r="T633" s="185">
        <f>S633*H633</f>
        <v>0.36269999999999997</v>
      </c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R633" s="186" t="s">
        <v>128</v>
      </c>
      <c r="AT633" s="186" t="s">
        <v>123</v>
      </c>
      <c r="AU633" s="186" t="s">
        <v>81</v>
      </c>
      <c r="AY633" s="19" t="s">
        <v>120</v>
      </c>
      <c r="BE633" s="187">
        <f>IF(N633="základní",J633,0)</f>
        <v>0</v>
      </c>
      <c r="BF633" s="187">
        <f>IF(N633="snížená",J633,0)</f>
        <v>0</v>
      </c>
      <c r="BG633" s="187">
        <f>IF(N633="zákl. přenesená",J633,0)</f>
        <v>0</v>
      </c>
      <c r="BH633" s="187">
        <f>IF(N633="sníž. přenesená",J633,0)</f>
        <v>0</v>
      </c>
      <c r="BI633" s="187">
        <f>IF(N633="nulová",J633,0)</f>
        <v>0</v>
      </c>
      <c r="BJ633" s="19" t="s">
        <v>79</v>
      </c>
      <c r="BK633" s="187">
        <f>ROUND(I633*H633,2)</f>
        <v>0</v>
      </c>
      <c r="BL633" s="19" t="s">
        <v>128</v>
      </c>
      <c r="BM633" s="186" t="s">
        <v>2031</v>
      </c>
    </row>
    <row r="634" spans="1:65" s="2" customFormat="1" ht="10">
      <c r="A634" s="36"/>
      <c r="B634" s="37"/>
      <c r="C634" s="38"/>
      <c r="D634" s="245" t="s">
        <v>538</v>
      </c>
      <c r="E634" s="38"/>
      <c r="F634" s="246" t="s">
        <v>2032</v>
      </c>
      <c r="G634" s="38"/>
      <c r="H634" s="38"/>
      <c r="I634" s="247"/>
      <c r="J634" s="38"/>
      <c r="K634" s="38"/>
      <c r="L634" s="41"/>
      <c r="M634" s="248"/>
      <c r="N634" s="249"/>
      <c r="O634" s="66"/>
      <c r="P634" s="66"/>
      <c r="Q634" s="66"/>
      <c r="R634" s="66"/>
      <c r="S634" s="66"/>
      <c r="T634" s="67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T634" s="19" t="s">
        <v>538</v>
      </c>
      <c r="AU634" s="19" t="s">
        <v>81</v>
      </c>
    </row>
    <row r="635" spans="1:65" s="15" customFormat="1" ht="10">
      <c r="B635" s="211"/>
      <c r="C635" s="212"/>
      <c r="D635" s="190" t="s">
        <v>130</v>
      </c>
      <c r="E635" s="213" t="s">
        <v>19</v>
      </c>
      <c r="F635" s="214" t="s">
        <v>2033</v>
      </c>
      <c r="G635" s="212"/>
      <c r="H635" s="213" t="s">
        <v>19</v>
      </c>
      <c r="I635" s="215"/>
      <c r="J635" s="212"/>
      <c r="K635" s="212"/>
      <c r="L635" s="216"/>
      <c r="M635" s="217"/>
      <c r="N635" s="218"/>
      <c r="O635" s="218"/>
      <c r="P635" s="218"/>
      <c r="Q635" s="218"/>
      <c r="R635" s="218"/>
      <c r="S635" s="218"/>
      <c r="T635" s="219"/>
      <c r="AT635" s="220" t="s">
        <v>130</v>
      </c>
      <c r="AU635" s="220" t="s">
        <v>81</v>
      </c>
      <c r="AV635" s="15" t="s">
        <v>79</v>
      </c>
      <c r="AW635" s="15" t="s">
        <v>132</v>
      </c>
      <c r="AX635" s="15" t="s">
        <v>71</v>
      </c>
      <c r="AY635" s="220" t="s">
        <v>120</v>
      </c>
    </row>
    <row r="636" spans="1:65" s="15" customFormat="1" ht="10">
      <c r="B636" s="211"/>
      <c r="C636" s="212"/>
      <c r="D636" s="190" t="s">
        <v>130</v>
      </c>
      <c r="E636" s="213" t="s">
        <v>19</v>
      </c>
      <c r="F636" s="214" t="s">
        <v>2027</v>
      </c>
      <c r="G636" s="212"/>
      <c r="H636" s="213" t="s">
        <v>19</v>
      </c>
      <c r="I636" s="215"/>
      <c r="J636" s="212"/>
      <c r="K636" s="212"/>
      <c r="L636" s="216"/>
      <c r="M636" s="217"/>
      <c r="N636" s="218"/>
      <c r="O636" s="218"/>
      <c r="P636" s="218"/>
      <c r="Q636" s="218"/>
      <c r="R636" s="218"/>
      <c r="S636" s="218"/>
      <c r="T636" s="219"/>
      <c r="AT636" s="220" t="s">
        <v>130</v>
      </c>
      <c r="AU636" s="220" t="s">
        <v>81</v>
      </c>
      <c r="AV636" s="15" t="s">
        <v>79</v>
      </c>
      <c r="AW636" s="15" t="s">
        <v>132</v>
      </c>
      <c r="AX636" s="15" t="s">
        <v>71</v>
      </c>
      <c r="AY636" s="220" t="s">
        <v>120</v>
      </c>
    </row>
    <row r="637" spans="1:65" s="13" customFormat="1" ht="10">
      <c r="B637" s="188"/>
      <c r="C637" s="189"/>
      <c r="D637" s="190" t="s">
        <v>130</v>
      </c>
      <c r="E637" s="191" t="s">
        <v>19</v>
      </c>
      <c r="F637" s="192" t="s">
        <v>2034</v>
      </c>
      <c r="G637" s="189"/>
      <c r="H637" s="193">
        <v>20.149999999999999</v>
      </c>
      <c r="I637" s="194"/>
      <c r="J637" s="189"/>
      <c r="K637" s="189"/>
      <c r="L637" s="195"/>
      <c r="M637" s="196"/>
      <c r="N637" s="197"/>
      <c r="O637" s="197"/>
      <c r="P637" s="197"/>
      <c r="Q637" s="197"/>
      <c r="R637" s="197"/>
      <c r="S637" s="197"/>
      <c r="T637" s="198"/>
      <c r="AT637" s="199" t="s">
        <v>130</v>
      </c>
      <c r="AU637" s="199" t="s">
        <v>81</v>
      </c>
      <c r="AV637" s="13" t="s">
        <v>81</v>
      </c>
      <c r="AW637" s="13" t="s">
        <v>132</v>
      </c>
      <c r="AX637" s="13" t="s">
        <v>79</v>
      </c>
      <c r="AY637" s="199" t="s">
        <v>120</v>
      </c>
    </row>
    <row r="638" spans="1:65" s="2" customFormat="1" ht="16.5" customHeight="1">
      <c r="A638" s="36"/>
      <c r="B638" s="37"/>
      <c r="C638" s="175" t="s">
        <v>1193</v>
      </c>
      <c r="D638" s="175" t="s">
        <v>123</v>
      </c>
      <c r="E638" s="176" t="s">
        <v>2035</v>
      </c>
      <c r="F638" s="177" t="s">
        <v>2036</v>
      </c>
      <c r="G638" s="178" t="s">
        <v>716</v>
      </c>
      <c r="H638" s="179">
        <v>1380.95</v>
      </c>
      <c r="I638" s="180"/>
      <c r="J638" s="181">
        <f>ROUND(I638*H638,2)</f>
        <v>0</v>
      </c>
      <c r="K638" s="177" t="s">
        <v>536</v>
      </c>
      <c r="L638" s="41"/>
      <c r="M638" s="182" t="s">
        <v>19</v>
      </c>
      <c r="N638" s="183" t="s">
        <v>42</v>
      </c>
      <c r="O638" s="66"/>
      <c r="P638" s="184">
        <f>O638*H638</f>
        <v>0</v>
      </c>
      <c r="Q638" s="184">
        <v>0</v>
      </c>
      <c r="R638" s="184">
        <f>Q638*H638</f>
        <v>0</v>
      </c>
      <c r="S638" s="184">
        <v>1E-3</v>
      </c>
      <c r="T638" s="185">
        <f>S638*H638</f>
        <v>1.3809500000000001</v>
      </c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R638" s="186" t="s">
        <v>128</v>
      </c>
      <c r="AT638" s="186" t="s">
        <v>123</v>
      </c>
      <c r="AU638" s="186" t="s">
        <v>81</v>
      </c>
      <c r="AY638" s="19" t="s">
        <v>120</v>
      </c>
      <c r="BE638" s="187">
        <f>IF(N638="základní",J638,0)</f>
        <v>0</v>
      </c>
      <c r="BF638" s="187">
        <f>IF(N638="snížená",J638,0)</f>
        <v>0</v>
      </c>
      <c r="BG638" s="187">
        <f>IF(N638="zákl. přenesená",J638,0)</f>
        <v>0</v>
      </c>
      <c r="BH638" s="187">
        <f>IF(N638="sníž. přenesená",J638,0)</f>
        <v>0</v>
      </c>
      <c r="BI638" s="187">
        <f>IF(N638="nulová",J638,0)</f>
        <v>0</v>
      </c>
      <c r="BJ638" s="19" t="s">
        <v>79</v>
      </c>
      <c r="BK638" s="187">
        <f>ROUND(I638*H638,2)</f>
        <v>0</v>
      </c>
      <c r="BL638" s="19" t="s">
        <v>128</v>
      </c>
      <c r="BM638" s="186" t="s">
        <v>2037</v>
      </c>
    </row>
    <row r="639" spans="1:65" s="2" customFormat="1" ht="10">
      <c r="A639" s="36"/>
      <c r="B639" s="37"/>
      <c r="C639" s="38"/>
      <c r="D639" s="245" t="s">
        <v>538</v>
      </c>
      <c r="E639" s="38"/>
      <c r="F639" s="246" t="s">
        <v>2038</v>
      </c>
      <c r="G639" s="38"/>
      <c r="H639" s="38"/>
      <c r="I639" s="247"/>
      <c r="J639" s="38"/>
      <c r="K639" s="38"/>
      <c r="L639" s="41"/>
      <c r="M639" s="248"/>
      <c r="N639" s="249"/>
      <c r="O639" s="66"/>
      <c r="P639" s="66"/>
      <c r="Q639" s="66"/>
      <c r="R639" s="66"/>
      <c r="S639" s="66"/>
      <c r="T639" s="67"/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T639" s="19" t="s">
        <v>538</v>
      </c>
      <c r="AU639" s="19" t="s">
        <v>81</v>
      </c>
    </row>
    <row r="640" spans="1:65" s="15" customFormat="1" ht="10">
      <c r="B640" s="211"/>
      <c r="C640" s="212"/>
      <c r="D640" s="190" t="s">
        <v>130</v>
      </c>
      <c r="E640" s="213" t="s">
        <v>19</v>
      </c>
      <c r="F640" s="214" t="s">
        <v>2039</v>
      </c>
      <c r="G640" s="212"/>
      <c r="H640" s="213" t="s">
        <v>19</v>
      </c>
      <c r="I640" s="215"/>
      <c r="J640" s="212"/>
      <c r="K640" s="212"/>
      <c r="L640" s="216"/>
      <c r="M640" s="217"/>
      <c r="N640" s="218"/>
      <c r="O640" s="218"/>
      <c r="P640" s="218"/>
      <c r="Q640" s="218"/>
      <c r="R640" s="218"/>
      <c r="S640" s="218"/>
      <c r="T640" s="219"/>
      <c r="AT640" s="220" t="s">
        <v>130</v>
      </c>
      <c r="AU640" s="220" t="s">
        <v>81</v>
      </c>
      <c r="AV640" s="15" t="s">
        <v>79</v>
      </c>
      <c r="AW640" s="15" t="s">
        <v>132</v>
      </c>
      <c r="AX640" s="15" t="s">
        <v>71</v>
      </c>
      <c r="AY640" s="220" t="s">
        <v>120</v>
      </c>
    </row>
    <row r="641" spans="1:65" s="15" customFormat="1" ht="10">
      <c r="B641" s="211"/>
      <c r="C641" s="212"/>
      <c r="D641" s="190" t="s">
        <v>130</v>
      </c>
      <c r="E641" s="213" t="s">
        <v>19</v>
      </c>
      <c r="F641" s="214" t="s">
        <v>2040</v>
      </c>
      <c r="G641" s="212"/>
      <c r="H641" s="213" t="s">
        <v>19</v>
      </c>
      <c r="I641" s="215"/>
      <c r="J641" s="212"/>
      <c r="K641" s="212"/>
      <c r="L641" s="216"/>
      <c r="M641" s="217"/>
      <c r="N641" s="218"/>
      <c r="O641" s="218"/>
      <c r="P641" s="218"/>
      <c r="Q641" s="218"/>
      <c r="R641" s="218"/>
      <c r="S641" s="218"/>
      <c r="T641" s="219"/>
      <c r="AT641" s="220" t="s">
        <v>130</v>
      </c>
      <c r="AU641" s="220" t="s">
        <v>81</v>
      </c>
      <c r="AV641" s="15" t="s">
        <v>79</v>
      </c>
      <c r="AW641" s="15" t="s">
        <v>132</v>
      </c>
      <c r="AX641" s="15" t="s">
        <v>71</v>
      </c>
      <c r="AY641" s="220" t="s">
        <v>120</v>
      </c>
    </row>
    <row r="642" spans="1:65" s="13" customFormat="1" ht="10">
      <c r="B642" s="188"/>
      <c r="C642" s="189"/>
      <c r="D642" s="190" t="s">
        <v>130</v>
      </c>
      <c r="E642" s="191" t="s">
        <v>19</v>
      </c>
      <c r="F642" s="192" t="s">
        <v>2041</v>
      </c>
      <c r="G642" s="189"/>
      <c r="H642" s="193">
        <v>1380.95</v>
      </c>
      <c r="I642" s="194"/>
      <c r="J642" s="189"/>
      <c r="K642" s="189"/>
      <c r="L642" s="195"/>
      <c r="M642" s="196"/>
      <c r="N642" s="197"/>
      <c r="O642" s="197"/>
      <c r="P642" s="197"/>
      <c r="Q642" s="197"/>
      <c r="R642" s="197"/>
      <c r="S642" s="197"/>
      <c r="T642" s="198"/>
      <c r="AT642" s="199" t="s">
        <v>130</v>
      </c>
      <c r="AU642" s="199" t="s">
        <v>81</v>
      </c>
      <c r="AV642" s="13" t="s">
        <v>81</v>
      </c>
      <c r="AW642" s="13" t="s">
        <v>132</v>
      </c>
      <c r="AX642" s="13" t="s">
        <v>79</v>
      </c>
      <c r="AY642" s="199" t="s">
        <v>120</v>
      </c>
    </row>
    <row r="643" spans="1:65" s="2" customFormat="1" ht="16.5" customHeight="1">
      <c r="A643" s="36"/>
      <c r="B643" s="37"/>
      <c r="C643" s="175" t="s">
        <v>1200</v>
      </c>
      <c r="D643" s="175" t="s">
        <v>123</v>
      </c>
      <c r="E643" s="176" t="s">
        <v>2042</v>
      </c>
      <c r="F643" s="177" t="s">
        <v>2043</v>
      </c>
      <c r="G643" s="178" t="s">
        <v>204</v>
      </c>
      <c r="H643" s="179">
        <v>191.1</v>
      </c>
      <c r="I643" s="180"/>
      <c r="J643" s="181">
        <f>ROUND(I643*H643,2)</f>
        <v>0</v>
      </c>
      <c r="K643" s="177" t="s">
        <v>536</v>
      </c>
      <c r="L643" s="41"/>
      <c r="M643" s="182" t="s">
        <v>19</v>
      </c>
      <c r="N643" s="183" t="s">
        <v>42</v>
      </c>
      <c r="O643" s="66"/>
      <c r="P643" s="184">
        <f>O643*H643</f>
        <v>0</v>
      </c>
      <c r="Q643" s="184">
        <v>1.1E-4</v>
      </c>
      <c r="R643" s="184">
        <f>Q643*H643</f>
        <v>2.1021000000000001E-2</v>
      </c>
      <c r="S643" s="184">
        <v>0</v>
      </c>
      <c r="T643" s="185">
        <f>S643*H643</f>
        <v>0</v>
      </c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R643" s="186" t="s">
        <v>128</v>
      </c>
      <c r="AT643" s="186" t="s">
        <v>123</v>
      </c>
      <c r="AU643" s="186" t="s">
        <v>81</v>
      </c>
      <c r="AY643" s="19" t="s">
        <v>120</v>
      </c>
      <c r="BE643" s="187">
        <f>IF(N643="základní",J643,0)</f>
        <v>0</v>
      </c>
      <c r="BF643" s="187">
        <f>IF(N643="snížená",J643,0)</f>
        <v>0</v>
      </c>
      <c r="BG643" s="187">
        <f>IF(N643="zákl. přenesená",J643,0)</f>
        <v>0</v>
      </c>
      <c r="BH643" s="187">
        <f>IF(N643="sníž. přenesená",J643,0)</f>
        <v>0</v>
      </c>
      <c r="BI643" s="187">
        <f>IF(N643="nulová",J643,0)</f>
        <v>0</v>
      </c>
      <c r="BJ643" s="19" t="s">
        <v>79</v>
      </c>
      <c r="BK643" s="187">
        <f>ROUND(I643*H643,2)</f>
        <v>0</v>
      </c>
      <c r="BL643" s="19" t="s">
        <v>128</v>
      </c>
      <c r="BM643" s="186" t="s">
        <v>2044</v>
      </c>
    </row>
    <row r="644" spans="1:65" s="2" customFormat="1" ht="10">
      <c r="A644" s="36"/>
      <c r="B644" s="37"/>
      <c r="C644" s="38"/>
      <c r="D644" s="245" t="s">
        <v>538</v>
      </c>
      <c r="E644" s="38"/>
      <c r="F644" s="246" t="s">
        <v>2045</v>
      </c>
      <c r="G644" s="38"/>
      <c r="H644" s="38"/>
      <c r="I644" s="247"/>
      <c r="J644" s="38"/>
      <c r="K644" s="38"/>
      <c r="L644" s="41"/>
      <c r="M644" s="248"/>
      <c r="N644" s="249"/>
      <c r="O644" s="66"/>
      <c r="P644" s="66"/>
      <c r="Q644" s="66"/>
      <c r="R644" s="66"/>
      <c r="S644" s="66"/>
      <c r="T644" s="67"/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T644" s="19" t="s">
        <v>538</v>
      </c>
      <c r="AU644" s="19" t="s">
        <v>81</v>
      </c>
    </row>
    <row r="645" spans="1:65" s="15" customFormat="1" ht="10">
      <c r="B645" s="211"/>
      <c r="C645" s="212"/>
      <c r="D645" s="190" t="s">
        <v>130</v>
      </c>
      <c r="E645" s="213" t="s">
        <v>19</v>
      </c>
      <c r="F645" s="214" t="s">
        <v>2046</v>
      </c>
      <c r="G645" s="212"/>
      <c r="H645" s="213" t="s">
        <v>19</v>
      </c>
      <c r="I645" s="215"/>
      <c r="J645" s="212"/>
      <c r="K645" s="212"/>
      <c r="L645" s="216"/>
      <c r="M645" s="217"/>
      <c r="N645" s="218"/>
      <c r="O645" s="218"/>
      <c r="P645" s="218"/>
      <c r="Q645" s="218"/>
      <c r="R645" s="218"/>
      <c r="S645" s="218"/>
      <c r="T645" s="219"/>
      <c r="AT645" s="220" t="s">
        <v>130</v>
      </c>
      <c r="AU645" s="220" t="s">
        <v>81</v>
      </c>
      <c r="AV645" s="15" t="s">
        <v>79</v>
      </c>
      <c r="AW645" s="15" t="s">
        <v>132</v>
      </c>
      <c r="AX645" s="15" t="s">
        <v>71</v>
      </c>
      <c r="AY645" s="220" t="s">
        <v>120</v>
      </c>
    </row>
    <row r="646" spans="1:65" s="13" customFormat="1" ht="10">
      <c r="B646" s="188"/>
      <c r="C646" s="189"/>
      <c r="D646" s="190" t="s">
        <v>130</v>
      </c>
      <c r="E646" s="191" t="s">
        <v>19</v>
      </c>
      <c r="F646" s="192" t="s">
        <v>2047</v>
      </c>
      <c r="G646" s="189"/>
      <c r="H646" s="193">
        <v>191.1</v>
      </c>
      <c r="I646" s="194"/>
      <c r="J646" s="189"/>
      <c r="K646" s="189"/>
      <c r="L646" s="195"/>
      <c r="M646" s="196"/>
      <c r="N646" s="197"/>
      <c r="O646" s="197"/>
      <c r="P646" s="197"/>
      <c r="Q646" s="197"/>
      <c r="R646" s="197"/>
      <c r="S646" s="197"/>
      <c r="T646" s="198"/>
      <c r="AT646" s="199" t="s">
        <v>130</v>
      </c>
      <c r="AU646" s="199" t="s">
        <v>81</v>
      </c>
      <c r="AV646" s="13" t="s">
        <v>81</v>
      </c>
      <c r="AW646" s="13" t="s">
        <v>132</v>
      </c>
      <c r="AX646" s="13" t="s">
        <v>79</v>
      </c>
      <c r="AY646" s="199" t="s">
        <v>120</v>
      </c>
    </row>
    <row r="647" spans="1:65" s="2" customFormat="1" ht="16.5" customHeight="1">
      <c r="A647" s="36"/>
      <c r="B647" s="37"/>
      <c r="C647" s="175" t="s">
        <v>1206</v>
      </c>
      <c r="D647" s="175" t="s">
        <v>123</v>
      </c>
      <c r="E647" s="176" t="s">
        <v>2048</v>
      </c>
      <c r="F647" s="177" t="s">
        <v>2049</v>
      </c>
      <c r="G647" s="178" t="s">
        <v>404</v>
      </c>
      <c r="H647" s="179">
        <v>345.12799999999999</v>
      </c>
      <c r="I647" s="180"/>
      <c r="J647" s="181">
        <f>ROUND(I647*H647,2)</f>
        <v>0</v>
      </c>
      <c r="K647" s="177" t="s">
        <v>536</v>
      </c>
      <c r="L647" s="41"/>
      <c r="M647" s="182" t="s">
        <v>19</v>
      </c>
      <c r="N647" s="183" t="s">
        <v>42</v>
      </c>
      <c r="O647" s="66"/>
      <c r="P647" s="184">
        <f>O647*H647</f>
        <v>0</v>
      </c>
      <c r="Q647" s="184">
        <v>0</v>
      </c>
      <c r="R647" s="184">
        <f>Q647*H647</f>
        <v>0</v>
      </c>
      <c r="S647" s="184">
        <v>2.1999999999999999E-2</v>
      </c>
      <c r="T647" s="185">
        <f>S647*H647</f>
        <v>7.5928159999999991</v>
      </c>
      <c r="U647" s="36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  <c r="AR647" s="186" t="s">
        <v>128</v>
      </c>
      <c r="AT647" s="186" t="s">
        <v>123</v>
      </c>
      <c r="AU647" s="186" t="s">
        <v>81</v>
      </c>
      <c r="AY647" s="19" t="s">
        <v>120</v>
      </c>
      <c r="BE647" s="187">
        <f>IF(N647="základní",J647,0)</f>
        <v>0</v>
      </c>
      <c r="BF647" s="187">
        <f>IF(N647="snížená",J647,0)</f>
        <v>0</v>
      </c>
      <c r="BG647" s="187">
        <f>IF(N647="zákl. přenesená",J647,0)</f>
        <v>0</v>
      </c>
      <c r="BH647" s="187">
        <f>IF(N647="sníž. přenesená",J647,0)</f>
        <v>0</v>
      </c>
      <c r="BI647" s="187">
        <f>IF(N647="nulová",J647,0)</f>
        <v>0</v>
      </c>
      <c r="BJ647" s="19" t="s">
        <v>79</v>
      </c>
      <c r="BK647" s="187">
        <f>ROUND(I647*H647,2)</f>
        <v>0</v>
      </c>
      <c r="BL647" s="19" t="s">
        <v>128</v>
      </c>
      <c r="BM647" s="186" t="s">
        <v>2050</v>
      </c>
    </row>
    <row r="648" spans="1:65" s="2" customFormat="1" ht="10">
      <c r="A648" s="36"/>
      <c r="B648" s="37"/>
      <c r="C648" s="38"/>
      <c r="D648" s="245" t="s">
        <v>538</v>
      </c>
      <c r="E648" s="38"/>
      <c r="F648" s="246" t="s">
        <v>2051</v>
      </c>
      <c r="G648" s="38"/>
      <c r="H648" s="38"/>
      <c r="I648" s="247"/>
      <c r="J648" s="38"/>
      <c r="K648" s="38"/>
      <c r="L648" s="41"/>
      <c r="M648" s="248"/>
      <c r="N648" s="249"/>
      <c r="O648" s="66"/>
      <c r="P648" s="66"/>
      <c r="Q648" s="66"/>
      <c r="R648" s="66"/>
      <c r="S648" s="66"/>
      <c r="T648" s="67"/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T648" s="19" t="s">
        <v>538</v>
      </c>
      <c r="AU648" s="19" t="s">
        <v>81</v>
      </c>
    </row>
    <row r="649" spans="1:65" s="15" customFormat="1" ht="10">
      <c r="B649" s="211"/>
      <c r="C649" s="212"/>
      <c r="D649" s="190" t="s">
        <v>130</v>
      </c>
      <c r="E649" s="213" t="s">
        <v>19</v>
      </c>
      <c r="F649" s="214" t="s">
        <v>2052</v>
      </c>
      <c r="G649" s="212"/>
      <c r="H649" s="213" t="s">
        <v>19</v>
      </c>
      <c r="I649" s="215"/>
      <c r="J649" s="212"/>
      <c r="K649" s="212"/>
      <c r="L649" s="216"/>
      <c r="M649" s="217"/>
      <c r="N649" s="218"/>
      <c r="O649" s="218"/>
      <c r="P649" s="218"/>
      <c r="Q649" s="218"/>
      <c r="R649" s="218"/>
      <c r="S649" s="218"/>
      <c r="T649" s="219"/>
      <c r="AT649" s="220" t="s">
        <v>130</v>
      </c>
      <c r="AU649" s="220" t="s">
        <v>81</v>
      </c>
      <c r="AV649" s="15" t="s">
        <v>79</v>
      </c>
      <c r="AW649" s="15" t="s">
        <v>132</v>
      </c>
      <c r="AX649" s="15" t="s">
        <v>71</v>
      </c>
      <c r="AY649" s="220" t="s">
        <v>120</v>
      </c>
    </row>
    <row r="650" spans="1:65" s="13" customFormat="1" ht="10">
      <c r="B650" s="188"/>
      <c r="C650" s="189"/>
      <c r="D650" s="190" t="s">
        <v>130</v>
      </c>
      <c r="E650" s="191" t="s">
        <v>19</v>
      </c>
      <c r="F650" s="192" t="s">
        <v>2053</v>
      </c>
      <c r="G650" s="189"/>
      <c r="H650" s="193">
        <v>345.12765000000002</v>
      </c>
      <c r="I650" s="194"/>
      <c r="J650" s="189"/>
      <c r="K650" s="189"/>
      <c r="L650" s="195"/>
      <c r="M650" s="196"/>
      <c r="N650" s="197"/>
      <c r="O650" s="197"/>
      <c r="P650" s="197"/>
      <c r="Q650" s="197"/>
      <c r="R650" s="197"/>
      <c r="S650" s="197"/>
      <c r="T650" s="198"/>
      <c r="AT650" s="199" t="s">
        <v>130</v>
      </c>
      <c r="AU650" s="199" t="s">
        <v>81</v>
      </c>
      <c r="AV650" s="13" t="s">
        <v>81</v>
      </c>
      <c r="AW650" s="13" t="s">
        <v>132</v>
      </c>
      <c r="AX650" s="13" t="s">
        <v>79</v>
      </c>
      <c r="AY650" s="199" t="s">
        <v>120</v>
      </c>
    </row>
    <row r="651" spans="1:65" s="2" customFormat="1" ht="16.5" customHeight="1">
      <c r="A651" s="36"/>
      <c r="B651" s="37"/>
      <c r="C651" s="175" t="s">
        <v>1212</v>
      </c>
      <c r="D651" s="175" t="s">
        <v>123</v>
      </c>
      <c r="E651" s="176" t="s">
        <v>2054</v>
      </c>
      <c r="F651" s="177" t="s">
        <v>2055</v>
      </c>
      <c r="G651" s="178" t="s">
        <v>404</v>
      </c>
      <c r="H651" s="179">
        <v>98.608000000000004</v>
      </c>
      <c r="I651" s="180"/>
      <c r="J651" s="181">
        <f>ROUND(I651*H651,2)</f>
        <v>0</v>
      </c>
      <c r="K651" s="177" t="s">
        <v>536</v>
      </c>
      <c r="L651" s="41"/>
      <c r="M651" s="182" t="s">
        <v>19</v>
      </c>
      <c r="N651" s="183" t="s">
        <v>42</v>
      </c>
      <c r="O651" s="66"/>
      <c r="P651" s="184">
        <f>O651*H651</f>
        <v>0</v>
      </c>
      <c r="Q651" s="184">
        <v>0</v>
      </c>
      <c r="R651" s="184">
        <f>Q651*H651</f>
        <v>0</v>
      </c>
      <c r="S651" s="184">
        <v>6.6000000000000003E-2</v>
      </c>
      <c r="T651" s="185">
        <f>S651*H651</f>
        <v>6.5081280000000001</v>
      </c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R651" s="186" t="s">
        <v>128</v>
      </c>
      <c r="AT651" s="186" t="s">
        <v>123</v>
      </c>
      <c r="AU651" s="186" t="s">
        <v>81</v>
      </c>
      <c r="AY651" s="19" t="s">
        <v>120</v>
      </c>
      <c r="BE651" s="187">
        <f>IF(N651="základní",J651,0)</f>
        <v>0</v>
      </c>
      <c r="BF651" s="187">
        <f>IF(N651="snížená",J651,0)</f>
        <v>0</v>
      </c>
      <c r="BG651" s="187">
        <f>IF(N651="zákl. přenesená",J651,0)</f>
        <v>0</v>
      </c>
      <c r="BH651" s="187">
        <f>IF(N651="sníž. přenesená",J651,0)</f>
        <v>0</v>
      </c>
      <c r="BI651" s="187">
        <f>IF(N651="nulová",J651,0)</f>
        <v>0</v>
      </c>
      <c r="BJ651" s="19" t="s">
        <v>79</v>
      </c>
      <c r="BK651" s="187">
        <f>ROUND(I651*H651,2)</f>
        <v>0</v>
      </c>
      <c r="BL651" s="19" t="s">
        <v>128</v>
      </c>
      <c r="BM651" s="186" t="s">
        <v>2056</v>
      </c>
    </row>
    <row r="652" spans="1:65" s="2" customFormat="1" ht="10">
      <c r="A652" s="36"/>
      <c r="B652" s="37"/>
      <c r="C652" s="38"/>
      <c r="D652" s="245" t="s">
        <v>538</v>
      </c>
      <c r="E652" s="38"/>
      <c r="F652" s="246" t="s">
        <v>2057</v>
      </c>
      <c r="G652" s="38"/>
      <c r="H652" s="38"/>
      <c r="I652" s="247"/>
      <c r="J652" s="38"/>
      <c r="K652" s="38"/>
      <c r="L652" s="41"/>
      <c r="M652" s="248"/>
      <c r="N652" s="249"/>
      <c r="O652" s="66"/>
      <c r="P652" s="66"/>
      <c r="Q652" s="66"/>
      <c r="R652" s="66"/>
      <c r="S652" s="66"/>
      <c r="T652" s="67"/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T652" s="19" t="s">
        <v>538</v>
      </c>
      <c r="AU652" s="19" t="s">
        <v>81</v>
      </c>
    </row>
    <row r="653" spans="1:65" s="15" customFormat="1" ht="10">
      <c r="B653" s="211"/>
      <c r="C653" s="212"/>
      <c r="D653" s="190" t="s">
        <v>130</v>
      </c>
      <c r="E653" s="213" t="s">
        <v>19</v>
      </c>
      <c r="F653" s="214" t="s">
        <v>2058</v>
      </c>
      <c r="G653" s="212"/>
      <c r="H653" s="213" t="s">
        <v>19</v>
      </c>
      <c r="I653" s="215"/>
      <c r="J653" s="212"/>
      <c r="K653" s="212"/>
      <c r="L653" s="216"/>
      <c r="M653" s="217"/>
      <c r="N653" s="218"/>
      <c r="O653" s="218"/>
      <c r="P653" s="218"/>
      <c r="Q653" s="218"/>
      <c r="R653" s="218"/>
      <c r="S653" s="218"/>
      <c r="T653" s="219"/>
      <c r="AT653" s="220" t="s">
        <v>130</v>
      </c>
      <c r="AU653" s="220" t="s">
        <v>81</v>
      </c>
      <c r="AV653" s="15" t="s">
        <v>79</v>
      </c>
      <c r="AW653" s="15" t="s">
        <v>132</v>
      </c>
      <c r="AX653" s="15" t="s">
        <v>71</v>
      </c>
      <c r="AY653" s="220" t="s">
        <v>120</v>
      </c>
    </row>
    <row r="654" spans="1:65" s="13" customFormat="1" ht="10">
      <c r="B654" s="188"/>
      <c r="C654" s="189"/>
      <c r="D654" s="190" t="s">
        <v>130</v>
      </c>
      <c r="E654" s="191" t="s">
        <v>19</v>
      </c>
      <c r="F654" s="192" t="s">
        <v>2059</v>
      </c>
      <c r="G654" s="189"/>
      <c r="H654" s="193">
        <v>98.607900000000001</v>
      </c>
      <c r="I654" s="194"/>
      <c r="J654" s="189"/>
      <c r="K654" s="189"/>
      <c r="L654" s="195"/>
      <c r="M654" s="196"/>
      <c r="N654" s="197"/>
      <c r="O654" s="197"/>
      <c r="P654" s="197"/>
      <c r="Q654" s="197"/>
      <c r="R654" s="197"/>
      <c r="S654" s="197"/>
      <c r="T654" s="198"/>
      <c r="AT654" s="199" t="s">
        <v>130</v>
      </c>
      <c r="AU654" s="199" t="s">
        <v>81</v>
      </c>
      <c r="AV654" s="13" t="s">
        <v>81</v>
      </c>
      <c r="AW654" s="13" t="s">
        <v>132</v>
      </c>
      <c r="AX654" s="13" t="s">
        <v>79</v>
      </c>
      <c r="AY654" s="199" t="s">
        <v>120</v>
      </c>
    </row>
    <row r="655" spans="1:65" s="2" customFormat="1" ht="16.5" customHeight="1">
      <c r="A655" s="36"/>
      <c r="B655" s="37"/>
      <c r="C655" s="175" t="s">
        <v>1217</v>
      </c>
      <c r="D655" s="175" t="s">
        <v>123</v>
      </c>
      <c r="E655" s="176" t="s">
        <v>2060</v>
      </c>
      <c r="F655" s="177" t="s">
        <v>2061</v>
      </c>
      <c r="G655" s="178" t="s">
        <v>404</v>
      </c>
      <c r="H655" s="179">
        <v>49.304000000000002</v>
      </c>
      <c r="I655" s="180"/>
      <c r="J655" s="181">
        <f>ROUND(I655*H655,2)</f>
        <v>0</v>
      </c>
      <c r="K655" s="177" t="s">
        <v>536</v>
      </c>
      <c r="L655" s="41"/>
      <c r="M655" s="182" t="s">
        <v>19</v>
      </c>
      <c r="N655" s="183" t="s">
        <v>42</v>
      </c>
      <c r="O655" s="66"/>
      <c r="P655" s="184">
        <f>O655*H655</f>
        <v>0</v>
      </c>
      <c r="Q655" s="184">
        <v>0</v>
      </c>
      <c r="R655" s="184">
        <f>Q655*H655</f>
        <v>0</v>
      </c>
      <c r="S655" s="184">
        <v>0.11</v>
      </c>
      <c r="T655" s="185">
        <f>S655*H655</f>
        <v>5.4234400000000003</v>
      </c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R655" s="186" t="s">
        <v>128</v>
      </c>
      <c r="AT655" s="186" t="s">
        <v>123</v>
      </c>
      <c r="AU655" s="186" t="s">
        <v>81</v>
      </c>
      <c r="AY655" s="19" t="s">
        <v>120</v>
      </c>
      <c r="BE655" s="187">
        <f>IF(N655="základní",J655,0)</f>
        <v>0</v>
      </c>
      <c r="BF655" s="187">
        <f>IF(N655="snížená",J655,0)</f>
        <v>0</v>
      </c>
      <c r="BG655" s="187">
        <f>IF(N655="zákl. přenesená",J655,0)</f>
        <v>0</v>
      </c>
      <c r="BH655" s="187">
        <f>IF(N655="sníž. přenesená",J655,0)</f>
        <v>0</v>
      </c>
      <c r="BI655" s="187">
        <f>IF(N655="nulová",J655,0)</f>
        <v>0</v>
      </c>
      <c r="BJ655" s="19" t="s">
        <v>79</v>
      </c>
      <c r="BK655" s="187">
        <f>ROUND(I655*H655,2)</f>
        <v>0</v>
      </c>
      <c r="BL655" s="19" t="s">
        <v>128</v>
      </c>
      <c r="BM655" s="186" t="s">
        <v>2062</v>
      </c>
    </row>
    <row r="656" spans="1:65" s="2" customFormat="1" ht="10">
      <c r="A656" s="36"/>
      <c r="B656" s="37"/>
      <c r="C656" s="38"/>
      <c r="D656" s="245" t="s">
        <v>538</v>
      </c>
      <c r="E656" s="38"/>
      <c r="F656" s="246" t="s">
        <v>2063</v>
      </c>
      <c r="G656" s="38"/>
      <c r="H656" s="38"/>
      <c r="I656" s="247"/>
      <c r="J656" s="38"/>
      <c r="K656" s="38"/>
      <c r="L656" s="41"/>
      <c r="M656" s="248"/>
      <c r="N656" s="249"/>
      <c r="O656" s="66"/>
      <c r="P656" s="66"/>
      <c r="Q656" s="66"/>
      <c r="R656" s="66"/>
      <c r="S656" s="66"/>
      <c r="T656" s="67"/>
      <c r="U656" s="36"/>
      <c r="V656" s="36"/>
      <c r="W656" s="36"/>
      <c r="X656" s="36"/>
      <c r="Y656" s="36"/>
      <c r="Z656" s="36"/>
      <c r="AA656" s="36"/>
      <c r="AB656" s="36"/>
      <c r="AC656" s="36"/>
      <c r="AD656" s="36"/>
      <c r="AE656" s="36"/>
      <c r="AT656" s="19" t="s">
        <v>538</v>
      </c>
      <c r="AU656" s="19" t="s">
        <v>81</v>
      </c>
    </row>
    <row r="657" spans="1:65" s="15" customFormat="1" ht="10">
      <c r="B657" s="211"/>
      <c r="C657" s="212"/>
      <c r="D657" s="190" t="s">
        <v>130</v>
      </c>
      <c r="E657" s="213" t="s">
        <v>19</v>
      </c>
      <c r="F657" s="214" t="s">
        <v>2064</v>
      </c>
      <c r="G657" s="212"/>
      <c r="H657" s="213" t="s">
        <v>19</v>
      </c>
      <c r="I657" s="215"/>
      <c r="J657" s="212"/>
      <c r="K657" s="212"/>
      <c r="L657" s="216"/>
      <c r="M657" s="217"/>
      <c r="N657" s="218"/>
      <c r="O657" s="218"/>
      <c r="P657" s="218"/>
      <c r="Q657" s="218"/>
      <c r="R657" s="218"/>
      <c r="S657" s="218"/>
      <c r="T657" s="219"/>
      <c r="AT657" s="220" t="s">
        <v>130</v>
      </c>
      <c r="AU657" s="220" t="s">
        <v>81</v>
      </c>
      <c r="AV657" s="15" t="s">
        <v>79</v>
      </c>
      <c r="AW657" s="15" t="s">
        <v>132</v>
      </c>
      <c r="AX657" s="15" t="s">
        <v>71</v>
      </c>
      <c r="AY657" s="220" t="s">
        <v>120</v>
      </c>
    </row>
    <row r="658" spans="1:65" s="13" customFormat="1" ht="10">
      <c r="B658" s="188"/>
      <c r="C658" s="189"/>
      <c r="D658" s="190" t="s">
        <v>130</v>
      </c>
      <c r="E658" s="191" t="s">
        <v>19</v>
      </c>
      <c r="F658" s="192" t="s">
        <v>2065</v>
      </c>
      <c r="G658" s="189"/>
      <c r="H658" s="193">
        <v>49.30395</v>
      </c>
      <c r="I658" s="194"/>
      <c r="J658" s="189"/>
      <c r="K658" s="189"/>
      <c r="L658" s="195"/>
      <c r="M658" s="196"/>
      <c r="N658" s="197"/>
      <c r="O658" s="197"/>
      <c r="P658" s="197"/>
      <c r="Q658" s="197"/>
      <c r="R658" s="197"/>
      <c r="S658" s="197"/>
      <c r="T658" s="198"/>
      <c r="AT658" s="199" t="s">
        <v>130</v>
      </c>
      <c r="AU658" s="199" t="s">
        <v>81</v>
      </c>
      <c r="AV658" s="13" t="s">
        <v>81</v>
      </c>
      <c r="AW658" s="13" t="s">
        <v>132</v>
      </c>
      <c r="AX658" s="13" t="s">
        <v>79</v>
      </c>
      <c r="AY658" s="199" t="s">
        <v>120</v>
      </c>
    </row>
    <row r="659" spans="1:65" s="2" customFormat="1" ht="16.5" customHeight="1">
      <c r="A659" s="36"/>
      <c r="B659" s="37"/>
      <c r="C659" s="175" t="s">
        <v>1223</v>
      </c>
      <c r="D659" s="175" t="s">
        <v>123</v>
      </c>
      <c r="E659" s="176" t="s">
        <v>2066</v>
      </c>
      <c r="F659" s="177" t="s">
        <v>2067</v>
      </c>
      <c r="G659" s="178" t="s">
        <v>404</v>
      </c>
      <c r="H659" s="179">
        <v>493.04</v>
      </c>
      <c r="I659" s="180"/>
      <c r="J659" s="181">
        <f>ROUND(I659*H659,2)</f>
        <v>0</v>
      </c>
      <c r="K659" s="177" t="s">
        <v>536</v>
      </c>
      <c r="L659" s="41"/>
      <c r="M659" s="182" t="s">
        <v>19</v>
      </c>
      <c r="N659" s="183" t="s">
        <v>42</v>
      </c>
      <c r="O659" s="66"/>
      <c r="P659" s="184">
        <f>O659*H659</f>
        <v>0</v>
      </c>
      <c r="Q659" s="184">
        <v>0</v>
      </c>
      <c r="R659" s="184">
        <f>Q659*H659</f>
        <v>0</v>
      </c>
      <c r="S659" s="184">
        <v>0.06</v>
      </c>
      <c r="T659" s="185">
        <f>S659*H659</f>
        <v>29.5824</v>
      </c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R659" s="186" t="s">
        <v>128</v>
      </c>
      <c r="AT659" s="186" t="s">
        <v>123</v>
      </c>
      <c r="AU659" s="186" t="s">
        <v>81</v>
      </c>
      <c r="AY659" s="19" t="s">
        <v>120</v>
      </c>
      <c r="BE659" s="187">
        <f>IF(N659="základní",J659,0)</f>
        <v>0</v>
      </c>
      <c r="BF659" s="187">
        <f>IF(N659="snížená",J659,0)</f>
        <v>0</v>
      </c>
      <c r="BG659" s="187">
        <f>IF(N659="zákl. přenesená",J659,0)</f>
        <v>0</v>
      </c>
      <c r="BH659" s="187">
        <f>IF(N659="sníž. přenesená",J659,0)</f>
        <v>0</v>
      </c>
      <c r="BI659" s="187">
        <f>IF(N659="nulová",J659,0)</f>
        <v>0</v>
      </c>
      <c r="BJ659" s="19" t="s">
        <v>79</v>
      </c>
      <c r="BK659" s="187">
        <f>ROUND(I659*H659,2)</f>
        <v>0</v>
      </c>
      <c r="BL659" s="19" t="s">
        <v>128</v>
      </c>
      <c r="BM659" s="186" t="s">
        <v>2068</v>
      </c>
    </row>
    <row r="660" spans="1:65" s="2" customFormat="1" ht="10">
      <c r="A660" s="36"/>
      <c r="B660" s="37"/>
      <c r="C660" s="38"/>
      <c r="D660" s="245" t="s">
        <v>538</v>
      </c>
      <c r="E660" s="38"/>
      <c r="F660" s="246" t="s">
        <v>2069</v>
      </c>
      <c r="G660" s="38"/>
      <c r="H660" s="38"/>
      <c r="I660" s="247"/>
      <c r="J660" s="38"/>
      <c r="K660" s="38"/>
      <c r="L660" s="41"/>
      <c r="M660" s="248"/>
      <c r="N660" s="249"/>
      <c r="O660" s="66"/>
      <c r="P660" s="66"/>
      <c r="Q660" s="66"/>
      <c r="R660" s="66"/>
      <c r="S660" s="66"/>
      <c r="T660" s="67"/>
      <c r="U660" s="36"/>
      <c r="V660" s="36"/>
      <c r="W660" s="36"/>
      <c r="X660" s="36"/>
      <c r="Y660" s="36"/>
      <c r="Z660" s="36"/>
      <c r="AA660" s="36"/>
      <c r="AB660" s="36"/>
      <c r="AC660" s="36"/>
      <c r="AD660" s="36"/>
      <c r="AE660" s="36"/>
      <c r="AT660" s="19" t="s">
        <v>538</v>
      </c>
      <c r="AU660" s="19" t="s">
        <v>81</v>
      </c>
    </row>
    <row r="661" spans="1:65" s="15" customFormat="1" ht="10">
      <c r="B661" s="211"/>
      <c r="C661" s="212"/>
      <c r="D661" s="190" t="s">
        <v>130</v>
      </c>
      <c r="E661" s="213" t="s">
        <v>19</v>
      </c>
      <c r="F661" s="214" t="s">
        <v>2070</v>
      </c>
      <c r="G661" s="212"/>
      <c r="H661" s="213" t="s">
        <v>19</v>
      </c>
      <c r="I661" s="215"/>
      <c r="J661" s="212"/>
      <c r="K661" s="212"/>
      <c r="L661" s="216"/>
      <c r="M661" s="217"/>
      <c r="N661" s="218"/>
      <c r="O661" s="218"/>
      <c r="P661" s="218"/>
      <c r="Q661" s="218"/>
      <c r="R661" s="218"/>
      <c r="S661" s="218"/>
      <c r="T661" s="219"/>
      <c r="AT661" s="220" t="s">
        <v>130</v>
      </c>
      <c r="AU661" s="220" t="s">
        <v>81</v>
      </c>
      <c r="AV661" s="15" t="s">
        <v>79</v>
      </c>
      <c r="AW661" s="15" t="s">
        <v>132</v>
      </c>
      <c r="AX661" s="15" t="s">
        <v>71</v>
      </c>
      <c r="AY661" s="220" t="s">
        <v>120</v>
      </c>
    </row>
    <row r="662" spans="1:65" s="13" customFormat="1" ht="10">
      <c r="B662" s="188"/>
      <c r="C662" s="189"/>
      <c r="D662" s="190" t="s">
        <v>130</v>
      </c>
      <c r="E662" s="191" t="s">
        <v>19</v>
      </c>
      <c r="F662" s="192" t="s">
        <v>2071</v>
      </c>
      <c r="G662" s="189"/>
      <c r="H662" s="193">
        <v>493.03949999999998</v>
      </c>
      <c r="I662" s="194"/>
      <c r="J662" s="189"/>
      <c r="K662" s="189"/>
      <c r="L662" s="195"/>
      <c r="M662" s="196"/>
      <c r="N662" s="197"/>
      <c r="O662" s="197"/>
      <c r="P662" s="197"/>
      <c r="Q662" s="197"/>
      <c r="R662" s="197"/>
      <c r="S662" s="197"/>
      <c r="T662" s="198"/>
      <c r="AT662" s="199" t="s">
        <v>130</v>
      </c>
      <c r="AU662" s="199" t="s">
        <v>81</v>
      </c>
      <c r="AV662" s="13" t="s">
        <v>81</v>
      </c>
      <c r="AW662" s="13" t="s">
        <v>132</v>
      </c>
      <c r="AX662" s="13" t="s">
        <v>79</v>
      </c>
      <c r="AY662" s="199" t="s">
        <v>120</v>
      </c>
    </row>
    <row r="663" spans="1:65" s="2" customFormat="1" ht="16.5" customHeight="1">
      <c r="A663" s="36"/>
      <c r="B663" s="37"/>
      <c r="C663" s="175" t="s">
        <v>1228</v>
      </c>
      <c r="D663" s="175" t="s">
        <v>123</v>
      </c>
      <c r="E663" s="176" t="s">
        <v>1065</v>
      </c>
      <c r="F663" s="177" t="s">
        <v>1066</v>
      </c>
      <c r="G663" s="178" t="s">
        <v>404</v>
      </c>
      <c r="H663" s="179">
        <v>986.07899999999995</v>
      </c>
      <c r="I663" s="180"/>
      <c r="J663" s="181">
        <f>ROUND(I663*H663,2)</f>
        <v>0</v>
      </c>
      <c r="K663" s="177" t="s">
        <v>536</v>
      </c>
      <c r="L663" s="41"/>
      <c r="M663" s="182" t="s">
        <v>19</v>
      </c>
      <c r="N663" s="183" t="s">
        <v>42</v>
      </c>
      <c r="O663" s="66"/>
      <c r="P663" s="184">
        <f>O663*H663</f>
        <v>0</v>
      </c>
      <c r="Q663" s="184">
        <v>0</v>
      </c>
      <c r="R663" s="184">
        <f>Q663*H663</f>
        <v>0</v>
      </c>
      <c r="S663" s="184">
        <v>0</v>
      </c>
      <c r="T663" s="185">
        <f>S663*H663</f>
        <v>0</v>
      </c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R663" s="186" t="s">
        <v>128</v>
      </c>
      <c r="AT663" s="186" t="s">
        <v>123</v>
      </c>
      <c r="AU663" s="186" t="s">
        <v>81</v>
      </c>
      <c r="AY663" s="19" t="s">
        <v>120</v>
      </c>
      <c r="BE663" s="187">
        <f>IF(N663="základní",J663,0)</f>
        <v>0</v>
      </c>
      <c r="BF663" s="187">
        <f>IF(N663="snížená",J663,0)</f>
        <v>0</v>
      </c>
      <c r="BG663" s="187">
        <f>IF(N663="zákl. přenesená",J663,0)</f>
        <v>0</v>
      </c>
      <c r="BH663" s="187">
        <f>IF(N663="sníž. přenesená",J663,0)</f>
        <v>0</v>
      </c>
      <c r="BI663" s="187">
        <f>IF(N663="nulová",J663,0)</f>
        <v>0</v>
      </c>
      <c r="BJ663" s="19" t="s">
        <v>79</v>
      </c>
      <c r="BK663" s="187">
        <f>ROUND(I663*H663,2)</f>
        <v>0</v>
      </c>
      <c r="BL663" s="19" t="s">
        <v>128</v>
      </c>
      <c r="BM663" s="186" t="s">
        <v>2072</v>
      </c>
    </row>
    <row r="664" spans="1:65" s="2" customFormat="1" ht="10">
      <c r="A664" s="36"/>
      <c r="B664" s="37"/>
      <c r="C664" s="38"/>
      <c r="D664" s="245" t="s">
        <v>538</v>
      </c>
      <c r="E664" s="38"/>
      <c r="F664" s="246" t="s">
        <v>1068</v>
      </c>
      <c r="G664" s="38"/>
      <c r="H664" s="38"/>
      <c r="I664" s="247"/>
      <c r="J664" s="38"/>
      <c r="K664" s="38"/>
      <c r="L664" s="41"/>
      <c r="M664" s="248"/>
      <c r="N664" s="249"/>
      <c r="O664" s="66"/>
      <c r="P664" s="66"/>
      <c r="Q664" s="66"/>
      <c r="R664" s="66"/>
      <c r="S664" s="66"/>
      <c r="T664" s="67"/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T664" s="19" t="s">
        <v>538</v>
      </c>
      <c r="AU664" s="19" t="s">
        <v>81</v>
      </c>
    </row>
    <row r="665" spans="1:65" s="15" customFormat="1" ht="10">
      <c r="B665" s="211"/>
      <c r="C665" s="212"/>
      <c r="D665" s="190" t="s">
        <v>130</v>
      </c>
      <c r="E665" s="213" t="s">
        <v>19</v>
      </c>
      <c r="F665" s="214" t="s">
        <v>2073</v>
      </c>
      <c r="G665" s="212"/>
      <c r="H665" s="213" t="s">
        <v>19</v>
      </c>
      <c r="I665" s="215"/>
      <c r="J665" s="212"/>
      <c r="K665" s="212"/>
      <c r="L665" s="216"/>
      <c r="M665" s="217"/>
      <c r="N665" s="218"/>
      <c r="O665" s="218"/>
      <c r="P665" s="218"/>
      <c r="Q665" s="218"/>
      <c r="R665" s="218"/>
      <c r="S665" s="218"/>
      <c r="T665" s="219"/>
      <c r="AT665" s="220" t="s">
        <v>130</v>
      </c>
      <c r="AU665" s="220" t="s">
        <v>81</v>
      </c>
      <c r="AV665" s="15" t="s">
        <v>79</v>
      </c>
      <c r="AW665" s="15" t="s">
        <v>132</v>
      </c>
      <c r="AX665" s="15" t="s">
        <v>71</v>
      </c>
      <c r="AY665" s="220" t="s">
        <v>120</v>
      </c>
    </row>
    <row r="666" spans="1:65" s="15" customFormat="1" ht="10">
      <c r="B666" s="211"/>
      <c r="C666" s="212"/>
      <c r="D666" s="190" t="s">
        <v>130</v>
      </c>
      <c r="E666" s="213" t="s">
        <v>19</v>
      </c>
      <c r="F666" s="214" t="s">
        <v>2074</v>
      </c>
      <c r="G666" s="212"/>
      <c r="H666" s="213" t="s">
        <v>19</v>
      </c>
      <c r="I666" s="215"/>
      <c r="J666" s="212"/>
      <c r="K666" s="212"/>
      <c r="L666" s="216"/>
      <c r="M666" s="217"/>
      <c r="N666" s="218"/>
      <c r="O666" s="218"/>
      <c r="P666" s="218"/>
      <c r="Q666" s="218"/>
      <c r="R666" s="218"/>
      <c r="S666" s="218"/>
      <c r="T666" s="219"/>
      <c r="AT666" s="220" t="s">
        <v>130</v>
      </c>
      <c r="AU666" s="220" t="s">
        <v>81</v>
      </c>
      <c r="AV666" s="15" t="s">
        <v>79</v>
      </c>
      <c r="AW666" s="15" t="s">
        <v>132</v>
      </c>
      <c r="AX666" s="15" t="s">
        <v>71</v>
      </c>
      <c r="AY666" s="220" t="s">
        <v>120</v>
      </c>
    </row>
    <row r="667" spans="1:65" s="13" customFormat="1" ht="10">
      <c r="B667" s="188"/>
      <c r="C667" s="189"/>
      <c r="D667" s="190" t="s">
        <v>130</v>
      </c>
      <c r="E667" s="191" t="s">
        <v>19</v>
      </c>
      <c r="F667" s="192" t="s">
        <v>2075</v>
      </c>
      <c r="G667" s="189"/>
      <c r="H667" s="193">
        <v>55.392000000000003</v>
      </c>
      <c r="I667" s="194"/>
      <c r="J667" s="189"/>
      <c r="K667" s="189"/>
      <c r="L667" s="195"/>
      <c r="M667" s="196"/>
      <c r="N667" s="197"/>
      <c r="O667" s="197"/>
      <c r="P667" s="197"/>
      <c r="Q667" s="197"/>
      <c r="R667" s="197"/>
      <c r="S667" s="197"/>
      <c r="T667" s="198"/>
      <c r="AT667" s="199" t="s">
        <v>130</v>
      </c>
      <c r="AU667" s="199" t="s">
        <v>81</v>
      </c>
      <c r="AV667" s="13" t="s">
        <v>81</v>
      </c>
      <c r="AW667" s="13" t="s">
        <v>132</v>
      </c>
      <c r="AX667" s="13" t="s">
        <v>71</v>
      </c>
      <c r="AY667" s="199" t="s">
        <v>120</v>
      </c>
    </row>
    <row r="668" spans="1:65" s="13" customFormat="1" ht="10">
      <c r="B668" s="188"/>
      <c r="C668" s="189"/>
      <c r="D668" s="190" t="s">
        <v>130</v>
      </c>
      <c r="E668" s="191" t="s">
        <v>19</v>
      </c>
      <c r="F668" s="192" t="s">
        <v>2076</v>
      </c>
      <c r="G668" s="189"/>
      <c r="H668" s="193">
        <v>28.85</v>
      </c>
      <c r="I668" s="194"/>
      <c r="J668" s="189"/>
      <c r="K668" s="189"/>
      <c r="L668" s="195"/>
      <c r="M668" s="196"/>
      <c r="N668" s="197"/>
      <c r="O668" s="197"/>
      <c r="P668" s="197"/>
      <c r="Q668" s="197"/>
      <c r="R668" s="197"/>
      <c r="S668" s="197"/>
      <c r="T668" s="198"/>
      <c r="AT668" s="199" t="s">
        <v>130</v>
      </c>
      <c r="AU668" s="199" t="s">
        <v>81</v>
      </c>
      <c r="AV668" s="13" t="s">
        <v>81</v>
      </c>
      <c r="AW668" s="13" t="s">
        <v>132</v>
      </c>
      <c r="AX668" s="13" t="s">
        <v>71</v>
      </c>
      <c r="AY668" s="199" t="s">
        <v>120</v>
      </c>
    </row>
    <row r="669" spans="1:65" s="15" customFormat="1" ht="10">
      <c r="B669" s="211"/>
      <c r="C669" s="212"/>
      <c r="D669" s="190" t="s">
        <v>130</v>
      </c>
      <c r="E669" s="213" t="s">
        <v>19</v>
      </c>
      <c r="F669" s="214" t="s">
        <v>2077</v>
      </c>
      <c r="G669" s="212"/>
      <c r="H669" s="213" t="s">
        <v>19</v>
      </c>
      <c r="I669" s="215"/>
      <c r="J669" s="212"/>
      <c r="K669" s="212"/>
      <c r="L669" s="216"/>
      <c r="M669" s="217"/>
      <c r="N669" s="218"/>
      <c r="O669" s="218"/>
      <c r="P669" s="218"/>
      <c r="Q669" s="218"/>
      <c r="R669" s="218"/>
      <c r="S669" s="218"/>
      <c r="T669" s="219"/>
      <c r="AT669" s="220" t="s">
        <v>130</v>
      </c>
      <c r="AU669" s="220" t="s">
        <v>81</v>
      </c>
      <c r="AV669" s="15" t="s">
        <v>79</v>
      </c>
      <c r="AW669" s="15" t="s">
        <v>132</v>
      </c>
      <c r="AX669" s="15" t="s">
        <v>71</v>
      </c>
      <c r="AY669" s="220" t="s">
        <v>120</v>
      </c>
    </row>
    <row r="670" spans="1:65" s="13" customFormat="1" ht="10">
      <c r="B670" s="188"/>
      <c r="C670" s="189"/>
      <c r="D670" s="190" t="s">
        <v>130</v>
      </c>
      <c r="E670" s="191" t="s">
        <v>19</v>
      </c>
      <c r="F670" s="192" t="s">
        <v>2078</v>
      </c>
      <c r="G670" s="189"/>
      <c r="H670" s="193">
        <v>11.712</v>
      </c>
      <c r="I670" s="194"/>
      <c r="J670" s="189"/>
      <c r="K670" s="189"/>
      <c r="L670" s="195"/>
      <c r="M670" s="196"/>
      <c r="N670" s="197"/>
      <c r="O670" s="197"/>
      <c r="P670" s="197"/>
      <c r="Q670" s="197"/>
      <c r="R670" s="197"/>
      <c r="S670" s="197"/>
      <c r="T670" s="198"/>
      <c r="AT670" s="199" t="s">
        <v>130</v>
      </c>
      <c r="AU670" s="199" t="s">
        <v>81</v>
      </c>
      <c r="AV670" s="13" t="s">
        <v>81</v>
      </c>
      <c r="AW670" s="13" t="s">
        <v>132</v>
      </c>
      <c r="AX670" s="13" t="s">
        <v>71</v>
      </c>
      <c r="AY670" s="199" t="s">
        <v>120</v>
      </c>
    </row>
    <row r="671" spans="1:65" s="13" customFormat="1" ht="10">
      <c r="B671" s="188"/>
      <c r="C671" s="189"/>
      <c r="D671" s="190" t="s">
        <v>130</v>
      </c>
      <c r="E671" s="191" t="s">
        <v>19</v>
      </c>
      <c r="F671" s="192" t="s">
        <v>2079</v>
      </c>
      <c r="G671" s="189"/>
      <c r="H671" s="193">
        <v>8.0519999999999996</v>
      </c>
      <c r="I671" s="194"/>
      <c r="J671" s="189"/>
      <c r="K671" s="189"/>
      <c r="L671" s="195"/>
      <c r="M671" s="196"/>
      <c r="N671" s="197"/>
      <c r="O671" s="197"/>
      <c r="P671" s="197"/>
      <c r="Q671" s="197"/>
      <c r="R671" s="197"/>
      <c r="S671" s="197"/>
      <c r="T671" s="198"/>
      <c r="AT671" s="199" t="s">
        <v>130</v>
      </c>
      <c r="AU671" s="199" t="s">
        <v>81</v>
      </c>
      <c r="AV671" s="13" t="s">
        <v>81</v>
      </c>
      <c r="AW671" s="13" t="s">
        <v>132</v>
      </c>
      <c r="AX671" s="13" t="s">
        <v>71</v>
      </c>
      <c r="AY671" s="199" t="s">
        <v>120</v>
      </c>
    </row>
    <row r="672" spans="1:65" s="15" customFormat="1" ht="10">
      <c r="B672" s="211"/>
      <c r="C672" s="212"/>
      <c r="D672" s="190" t="s">
        <v>130</v>
      </c>
      <c r="E672" s="213" t="s">
        <v>19</v>
      </c>
      <c r="F672" s="214" t="s">
        <v>2080</v>
      </c>
      <c r="G672" s="212"/>
      <c r="H672" s="213" t="s">
        <v>19</v>
      </c>
      <c r="I672" s="215"/>
      <c r="J672" s="212"/>
      <c r="K672" s="212"/>
      <c r="L672" s="216"/>
      <c r="M672" s="217"/>
      <c r="N672" s="218"/>
      <c r="O672" s="218"/>
      <c r="P672" s="218"/>
      <c r="Q672" s="218"/>
      <c r="R672" s="218"/>
      <c r="S672" s="218"/>
      <c r="T672" s="219"/>
      <c r="AT672" s="220" t="s">
        <v>130</v>
      </c>
      <c r="AU672" s="220" t="s">
        <v>81</v>
      </c>
      <c r="AV672" s="15" t="s">
        <v>79</v>
      </c>
      <c r="AW672" s="15" t="s">
        <v>132</v>
      </c>
      <c r="AX672" s="15" t="s">
        <v>71</v>
      </c>
      <c r="AY672" s="220" t="s">
        <v>120</v>
      </c>
    </row>
    <row r="673" spans="2:51" s="13" customFormat="1" ht="10">
      <c r="B673" s="188"/>
      <c r="C673" s="189"/>
      <c r="D673" s="190" t="s">
        <v>130</v>
      </c>
      <c r="E673" s="191" t="s">
        <v>19</v>
      </c>
      <c r="F673" s="192" t="s">
        <v>2081</v>
      </c>
      <c r="G673" s="189"/>
      <c r="H673" s="193">
        <v>5.8559999999999999</v>
      </c>
      <c r="I673" s="194"/>
      <c r="J673" s="189"/>
      <c r="K673" s="189"/>
      <c r="L673" s="195"/>
      <c r="M673" s="196"/>
      <c r="N673" s="197"/>
      <c r="O673" s="197"/>
      <c r="P673" s="197"/>
      <c r="Q673" s="197"/>
      <c r="R673" s="197"/>
      <c r="S673" s="197"/>
      <c r="T673" s="198"/>
      <c r="AT673" s="199" t="s">
        <v>130</v>
      </c>
      <c r="AU673" s="199" t="s">
        <v>81</v>
      </c>
      <c r="AV673" s="13" t="s">
        <v>81</v>
      </c>
      <c r="AW673" s="13" t="s">
        <v>132</v>
      </c>
      <c r="AX673" s="13" t="s">
        <v>71</v>
      </c>
      <c r="AY673" s="199" t="s">
        <v>120</v>
      </c>
    </row>
    <row r="674" spans="2:51" s="15" customFormat="1" ht="10">
      <c r="B674" s="211"/>
      <c r="C674" s="212"/>
      <c r="D674" s="190" t="s">
        <v>130</v>
      </c>
      <c r="E674" s="213" t="s">
        <v>19</v>
      </c>
      <c r="F674" s="214" t="s">
        <v>2082</v>
      </c>
      <c r="G674" s="212"/>
      <c r="H674" s="213" t="s">
        <v>19</v>
      </c>
      <c r="I674" s="215"/>
      <c r="J674" s="212"/>
      <c r="K674" s="212"/>
      <c r="L674" s="216"/>
      <c r="M674" s="217"/>
      <c r="N674" s="218"/>
      <c r="O674" s="218"/>
      <c r="P674" s="218"/>
      <c r="Q674" s="218"/>
      <c r="R674" s="218"/>
      <c r="S674" s="218"/>
      <c r="T674" s="219"/>
      <c r="AT674" s="220" t="s">
        <v>130</v>
      </c>
      <c r="AU674" s="220" t="s">
        <v>81</v>
      </c>
      <c r="AV674" s="15" t="s">
        <v>79</v>
      </c>
      <c r="AW674" s="15" t="s">
        <v>132</v>
      </c>
      <c r="AX674" s="15" t="s">
        <v>71</v>
      </c>
      <c r="AY674" s="220" t="s">
        <v>120</v>
      </c>
    </row>
    <row r="675" spans="2:51" s="13" customFormat="1" ht="10">
      <c r="B675" s="188"/>
      <c r="C675" s="189"/>
      <c r="D675" s="190" t="s">
        <v>130</v>
      </c>
      <c r="E675" s="191" t="s">
        <v>19</v>
      </c>
      <c r="F675" s="192" t="s">
        <v>2083</v>
      </c>
      <c r="G675" s="189"/>
      <c r="H675" s="193">
        <v>8.5079999999999991</v>
      </c>
      <c r="I675" s="194"/>
      <c r="J675" s="189"/>
      <c r="K675" s="189"/>
      <c r="L675" s="195"/>
      <c r="M675" s="196"/>
      <c r="N675" s="197"/>
      <c r="O675" s="197"/>
      <c r="P675" s="197"/>
      <c r="Q675" s="197"/>
      <c r="R675" s="197"/>
      <c r="S675" s="197"/>
      <c r="T675" s="198"/>
      <c r="AT675" s="199" t="s">
        <v>130</v>
      </c>
      <c r="AU675" s="199" t="s">
        <v>81</v>
      </c>
      <c r="AV675" s="13" t="s">
        <v>81</v>
      </c>
      <c r="AW675" s="13" t="s">
        <v>132</v>
      </c>
      <c r="AX675" s="13" t="s">
        <v>71</v>
      </c>
      <c r="AY675" s="199" t="s">
        <v>120</v>
      </c>
    </row>
    <row r="676" spans="2:51" s="13" customFormat="1" ht="10">
      <c r="B676" s="188"/>
      <c r="C676" s="189"/>
      <c r="D676" s="190" t="s">
        <v>130</v>
      </c>
      <c r="E676" s="191" t="s">
        <v>19</v>
      </c>
      <c r="F676" s="192" t="s">
        <v>2084</v>
      </c>
      <c r="G676" s="189"/>
      <c r="H676" s="193">
        <v>13.811299999999999</v>
      </c>
      <c r="I676" s="194"/>
      <c r="J676" s="189"/>
      <c r="K676" s="189"/>
      <c r="L676" s="195"/>
      <c r="M676" s="196"/>
      <c r="N676" s="197"/>
      <c r="O676" s="197"/>
      <c r="P676" s="197"/>
      <c r="Q676" s="197"/>
      <c r="R676" s="197"/>
      <c r="S676" s="197"/>
      <c r="T676" s="198"/>
      <c r="AT676" s="199" t="s">
        <v>130</v>
      </c>
      <c r="AU676" s="199" t="s">
        <v>81</v>
      </c>
      <c r="AV676" s="13" t="s">
        <v>81</v>
      </c>
      <c r="AW676" s="13" t="s">
        <v>132</v>
      </c>
      <c r="AX676" s="13" t="s">
        <v>71</v>
      </c>
      <c r="AY676" s="199" t="s">
        <v>120</v>
      </c>
    </row>
    <row r="677" spans="2:51" s="15" customFormat="1" ht="10">
      <c r="B677" s="211"/>
      <c r="C677" s="212"/>
      <c r="D677" s="190" t="s">
        <v>130</v>
      </c>
      <c r="E677" s="213" t="s">
        <v>19</v>
      </c>
      <c r="F677" s="214" t="s">
        <v>2085</v>
      </c>
      <c r="G677" s="212"/>
      <c r="H677" s="213" t="s">
        <v>19</v>
      </c>
      <c r="I677" s="215"/>
      <c r="J677" s="212"/>
      <c r="K677" s="212"/>
      <c r="L677" s="216"/>
      <c r="M677" s="217"/>
      <c r="N677" s="218"/>
      <c r="O677" s="218"/>
      <c r="P677" s="218"/>
      <c r="Q677" s="218"/>
      <c r="R677" s="218"/>
      <c r="S677" s="218"/>
      <c r="T677" s="219"/>
      <c r="AT677" s="220" t="s">
        <v>130</v>
      </c>
      <c r="AU677" s="220" t="s">
        <v>81</v>
      </c>
      <c r="AV677" s="15" t="s">
        <v>79</v>
      </c>
      <c r="AW677" s="15" t="s">
        <v>132</v>
      </c>
      <c r="AX677" s="15" t="s">
        <v>71</v>
      </c>
      <c r="AY677" s="220" t="s">
        <v>120</v>
      </c>
    </row>
    <row r="678" spans="2:51" s="13" customFormat="1" ht="10">
      <c r="B678" s="188"/>
      <c r="C678" s="189"/>
      <c r="D678" s="190" t="s">
        <v>130</v>
      </c>
      <c r="E678" s="191" t="s">
        <v>19</v>
      </c>
      <c r="F678" s="192" t="s">
        <v>2086</v>
      </c>
      <c r="G678" s="189"/>
      <c r="H678" s="193">
        <v>136.565</v>
      </c>
      <c r="I678" s="194"/>
      <c r="J678" s="189"/>
      <c r="K678" s="189"/>
      <c r="L678" s="195"/>
      <c r="M678" s="196"/>
      <c r="N678" s="197"/>
      <c r="O678" s="197"/>
      <c r="P678" s="197"/>
      <c r="Q678" s="197"/>
      <c r="R678" s="197"/>
      <c r="S678" s="197"/>
      <c r="T678" s="198"/>
      <c r="AT678" s="199" t="s">
        <v>130</v>
      </c>
      <c r="AU678" s="199" t="s">
        <v>81</v>
      </c>
      <c r="AV678" s="13" t="s">
        <v>81</v>
      </c>
      <c r="AW678" s="13" t="s">
        <v>132</v>
      </c>
      <c r="AX678" s="13" t="s">
        <v>71</v>
      </c>
      <c r="AY678" s="199" t="s">
        <v>120</v>
      </c>
    </row>
    <row r="679" spans="2:51" s="15" customFormat="1" ht="10">
      <c r="B679" s="211"/>
      <c r="C679" s="212"/>
      <c r="D679" s="190" t="s">
        <v>130</v>
      </c>
      <c r="E679" s="213" t="s">
        <v>19</v>
      </c>
      <c r="F679" s="214" t="s">
        <v>2087</v>
      </c>
      <c r="G679" s="212"/>
      <c r="H679" s="213" t="s">
        <v>19</v>
      </c>
      <c r="I679" s="215"/>
      <c r="J679" s="212"/>
      <c r="K679" s="212"/>
      <c r="L679" s="216"/>
      <c r="M679" s="217"/>
      <c r="N679" s="218"/>
      <c r="O679" s="218"/>
      <c r="P679" s="218"/>
      <c r="Q679" s="218"/>
      <c r="R679" s="218"/>
      <c r="S679" s="218"/>
      <c r="T679" s="219"/>
      <c r="AT679" s="220" t="s">
        <v>130</v>
      </c>
      <c r="AU679" s="220" t="s">
        <v>81</v>
      </c>
      <c r="AV679" s="15" t="s">
        <v>79</v>
      </c>
      <c r="AW679" s="15" t="s">
        <v>132</v>
      </c>
      <c r="AX679" s="15" t="s">
        <v>71</v>
      </c>
      <c r="AY679" s="220" t="s">
        <v>120</v>
      </c>
    </row>
    <row r="680" spans="2:51" s="13" customFormat="1" ht="10">
      <c r="B680" s="188"/>
      <c r="C680" s="189"/>
      <c r="D680" s="190" t="s">
        <v>130</v>
      </c>
      <c r="E680" s="191" t="s">
        <v>19</v>
      </c>
      <c r="F680" s="192" t="s">
        <v>2088</v>
      </c>
      <c r="G680" s="189"/>
      <c r="H680" s="193">
        <v>88.55</v>
      </c>
      <c r="I680" s="194"/>
      <c r="J680" s="189"/>
      <c r="K680" s="189"/>
      <c r="L680" s="195"/>
      <c r="M680" s="196"/>
      <c r="N680" s="197"/>
      <c r="O680" s="197"/>
      <c r="P680" s="197"/>
      <c r="Q680" s="197"/>
      <c r="R680" s="197"/>
      <c r="S680" s="197"/>
      <c r="T680" s="198"/>
      <c r="AT680" s="199" t="s">
        <v>130</v>
      </c>
      <c r="AU680" s="199" t="s">
        <v>81</v>
      </c>
      <c r="AV680" s="13" t="s">
        <v>81</v>
      </c>
      <c r="AW680" s="13" t="s">
        <v>132</v>
      </c>
      <c r="AX680" s="13" t="s">
        <v>71</v>
      </c>
      <c r="AY680" s="199" t="s">
        <v>120</v>
      </c>
    </row>
    <row r="681" spans="2:51" s="13" customFormat="1" ht="10">
      <c r="B681" s="188"/>
      <c r="C681" s="189"/>
      <c r="D681" s="190" t="s">
        <v>130</v>
      </c>
      <c r="E681" s="191" t="s">
        <v>19</v>
      </c>
      <c r="F681" s="192" t="s">
        <v>2089</v>
      </c>
      <c r="G681" s="189"/>
      <c r="H681" s="193">
        <v>138.7705</v>
      </c>
      <c r="I681" s="194"/>
      <c r="J681" s="189"/>
      <c r="K681" s="189"/>
      <c r="L681" s="195"/>
      <c r="M681" s="196"/>
      <c r="N681" s="197"/>
      <c r="O681" s="197"/>
      <c r="P681" s="197"/>
      <c r="Q681" s="197"/>
      <c r="R681" s="197"/>
      <c r="S681" s="197"/>
      <c r="T681" s="198"/>
      <c r="AT681" s="199" t="s">
        <v>130</v>
      </c>
      <c r="AU681" s="199" t="s">
        <v>81</v>
      </c>
      <c r="AV681" s="13" t="s">
        <v>81</v>
      </c>
      <c r="AW681" s="13" t="s">
        <v>132</v>
      </c>
      <c r="AX681" s="13" t="s">
        <v>71</v>
      </c>
      <c r="AY681" s="199" t="s">
        <v>120</v>
      </c>
    </row>
    <row r="682" spans="2:51" s="16" customFormat="1" ht="10">
      <c r="B682" s="221"/>
      <c r="C682" s="222"/>
      <c r="D682" s="190" t="s">
        <v>130</v>
      </c>
      <c r="E682" s="223" t="s">
        <v>19</v>
      </c>
      <c r="F682" s="224" t="s">
        <v>165</v>
      </c>
      <c r="G682" s="222"/>
      <c r="H682" s="225">
        <v>496.0668</v>
      </c>
      <c r="I682" s="226"/>
      <c r="J682" s="222"/>
      <c r="K682" s="222"/>
      <c r="L682" s="227"/>
      <c r="M682" s="228"/>
      <c r="N682" s="229"/>
      <c r="O682" s="229"/>
      <c r="P682" s="229"/>
      <c r="Q682" s="229"/>
      <c r="R682" s="229"/>
      <c r="S682" s="229"/>
      <c r="T682" s="230"/>
      <c r="AT682" s="231" t="s">
        <v>130</v>
      </c>
      <c r="AU682" s="231" t="s">
        <v>81</v>
      </c>
      <c r="AV682" s="16" t="s">
        <v>151</v>
      </c>
      <c r="AW682" s="16" t="s">
        <v>132</v>
      </c>
      <c r="AX682" s="16" t="s">
        <v>71</v>
      </c>
      <c r="AY682" s="231" t="s">
        <v>120</v>
      </c>
    </row>
    <row r="683" spans="2:51" s="15" customFormat="1" ht="10">
      <c r="B683" s="211"/>
      <c r="C683" s="212"/>
      <c r="D683" s="190" t="s">
        <v>130</v>
      </c>
      <c r="E683" s="213" t="s">
        <v>19</v>
      </c>
      <c r="F683" s="214" t="s">
        <v>2090</v>
      </c>
      <c r="G683" s="212"/>
      <c r="H683" s="213" t="s">
        <v>19</v>
      </c>
      <c r="I683" s="215"/>
      <c r="J683" s="212"/>
      <c r="K683" s="212"/>
      <c r="L683" s="216"/>
      <c r="M683" s="217"/>
      <c r="N683" s="218"/>
      <c r="O683" s="218"/>
      <c r="P683" s="218"/>
      <c r="Q683" s="218"/>
      <c r="R683" s="218"/>
      <c r="S683" s="218"/>
      <c r="T683" s="219"/>
      <c r="AT683" s="220" t="s">
        <v>130</v>
      </c>
      <c r="AU683" s="220" t="s">
        <v>81</v>
      </c>
      <c r="AV683" s="15" t="s">
        <v>79</v>
      </c>
      <c r="AW683" s="15" t="s">
        <v>132</v>
      </c>
      <c r="AX683" s="15" t="s">
        <v>71</v>
      </c>
      <c r="AY683" s="220" t="s">
        <v>120</v>
      </c>
    </row>
    <row r="684" spans="2:51" s="15" customFormat="1" ht="10">
      <c r="B684" s="211"/>
      <c r="C684" s="212"/>
      <c r="D684" s="190" t="s">
        <v>130</v>
      </c>
      <c r="E684" s="213" t="s">
        <v>19</v>
      </c>
      <c r="F684" s="214" t="s">
        <v>2074</v>
      </c>
      <c r="G684" s="212"/>
      <c r="H684" s="213" t="s">
        <v>19</v>
      </c>
      <c r="I684" s="215"/>
      <c r="J684" s="212"/>
      <c r="K684" s="212"/>
      <c r="L684" s="216"/>
      <c r="M684" s="217"/>
      <c r="N684" s="218"/>
      <c r="O684" s="218"/>
      <c r="P684" s="218"/>
      <c r="Q684" s="218"/>
      <c r="R684" s="218"/>
      <c r="S684" s="218"/>
      <c r="T684" s="219"/>
      <c r="AT684" s="220" t="s">
        <v>130</v>
      </c>
      <c r="AU684" s="220" t="s">
        <v>81</v>
      </c>
      <c r="AV684" s="15" t="s">
        <v>79</v>
      </c>
      <c r="AW684" s="15" t="s">
        <v>132</v>
      </c>
      <c r="AX684" s="15" t="s">
        <v>71</v>
      </c>
      <c r="AY684" s="220" t="s">
        <v>120</v>
      </c>
    </row>
    <row r="685" spans="2:51" s="13" customFormat="1" ht="10">
      <c r="B685" s="188"/>
      <c r="C685" s="189"/>
      <c r="D685" s="190" t="s">
        <v>130</v>
      </c>
      <c r="E685" s="191" t="s">
        <v>19</v>
      </c>
      <c r="F685" s="192" t="s">
        <v>2091</v>
      </c>
      <c r="G685" s="189"/>
      <c r="H685" s="193">
        <v>61.991999999999997</v>
      </c>
      <c r="I685" s="194"/>
      <c r="J685" s="189"/>
      <c r="K685" s="189"/>
      <c r="L685" s="195"/>
      <c r="M685" s="196"/>
      <c r="N685" s="197"/>
      <c r="O685" s="197"/>
      <c r="P685" s="197"/>
      <c r="Q685" s="197"/>
      <c r="R685" s="197"/>
      <c r="S685" s="197"/>
      <c r="T685" s="198"/>
      <c r="AT685" s="199" t="s">
        <v>130</v>
      </c>
      <c r="AU685" s="199" t="s">
        <v>81</v>
      </c>
      <c r="AV685" s="13" t="s">
        <v>81</v>
      </c>
      <c r="AW685" s="13" t="s">
        <v>132</v>
      </c>
      <c r="AX685" s="13" t="s">
        <v>71</v>
      </c>
      <c r="AY685" s="199" t="s">
        <v>120</v>
      </c>
    </row>
    <row r="686" spans="2:51" s="13" customFormat="1" ht="10">
      <c r="B686" s="188"/>
      <c r="C686" s="189"/>
      <c r="D686" s="190" t="s">
        <v>130</v>
      </c>
      <c r="E686" s="191" t="s">
        <v>19</v>
      </c>
      <c r="F686" s="192" t="s">
        <v>2092</v>
      </c>
      <c r="G686" s="189"/>
      <c r="H686" s="193">
        <v>34.317</v>
      </c>
      <c r="I686" s="194"/>
      <c r="J686" s="189"/>
      <c r="K686" s="189"/>
      <c r="L686" s="195"/>
      <c r="M686" s="196"/>
      <c r="N686" s="197"/>
      <c r="O686" s="197"/>
      <c r="P686" s="197"/>
      <c r="Q686" s="197"/>
      <c r="R686" s="197"/>
      <c r="S686" s="197"/>
      <c r="T686" s="198"/>
      <c r="AT686" s="199" t="s">
        <v>130</v>
      </c>
      <c r="AU686" s="199" t="s">
        <v>81</v>
      </c>
      <c r="AV686" s="13" t="s">
        <v>81</v>
      </c>
      <c r="AW686" s="13" t="s">
        <v>132</v>
      </c>
      <c r="AX686" s="13" t="s">
        <v>71</v>
      </c>
      <c r="AY686" s="199" t="s">
        <v>120</v>
      </c>
    </row>
    <row r="687" spans="2:51" s="15" customFormat="1" ht="10">
      <c r="B687" s="211"/>
      <c r="C687" s="212"/>
      <c r="D687" s="190" t="s">
        <v>130</v>
      </c>
      <c r="E687" s="213" t="s">
        <v>19</v>
      </c>
      <c r="F687" s="214" t="s">
        <v>2077</v>
      </c>
      <c r="G687" s="212"/>
      <c r="H687" s="213" t="s">
        <v>19</v>
      </c>
      <c r="I687" s="215"/>
      <c r="J687" s="212"/>
      <c r="K687" s="212"/>
      <c r="L687" s="216"/>
      <c r="M687" s="217"/>
      <c r="N687" s="218"/>
      <c r="O687" s="218"/>
      <c r="P687" s="218"/>
      <c r="Q687" s="218"/>
      <c r="R687" s="218"/>
      <c r="S687" s="218"/>
      <c r="T687" s="219"/>
      <c r="AT687" s="220" t="s">
        <v>130</v>
      </c>
      <c r="AU687" s="220" t="s">
        <v>81</v>
      </c>
      <c r="AV687" s="15" t="s">
        <v>79</v>
      </c>
      <c r="AW687" s="15" t="s">
        <v>132</v>
      </c>
      <c r="AX687" s="15" t="s">
        <v>71</v>
      </c>
      <c r="AY687" s="220" t="s">
        <v>120</v>
      </c>
    </row>
    <row r="688" spans="2:51" s="13" customFormat="1" ht="10">
      <c r="B688" s="188"/>
      <c r="C688" s="189"/>
      <c r="D688" s="190" t="s">
        <v>130</v>
      </c>
      <c r="E688" s="191" t="s">
        <v>19</v>
      </c>
      <c r="F688" s="192" t="s">
        <v>2093</v>
      </c>
      <c r="G688" s="189"/>
      <c r="H688" s="193">
        <v>13.776</v>
      </c>
      <c r="I688" s="194"/>
      <c r="J688" s="189"/>
      <c r="K688" s="189"/>
      <c r="L688" s="195"/>
      <c r="M688" s="196"/>
      <c r="N688" s="197"/>
      <c r="O688" s="197"/>
      <c r="P688" s="197"/>
      <c r="Q688" s="197"/>
      <c r="R688" s="197"/>
      <c r="S688" s="197"/>
      <c r="T688" s="198"/>
      <c r="AT688" s="199" t="s">
        <v>130</v>
      </c>
      <c r="AU688" s="199" t="s">
        <v>81</v>
      </c>
      <c r="AV688" s="13" t="s">
        <v>81</v>
      </c>
      <c r="AW688" s="13" t="s">
        <v>132</v>
      </c>
      <c r="AX688" s="13" t="s">
        <v>71</v>
      </c>
      <c r="AY688" s="199" t="s">
        <v>120</v>
      </c>
    </row>
    <row r="689" spans="1:65" s="13" customFormat="1" ht="10">
      <c r="B689" s="188"/>
      <c r="C689" s="189"/>
      <c r="D689" s="190" t="s">
        <v>130</v>
      </c>
      <c r="E689" s="191" t="s">
        <v>19</v>
      </c>
      <c r="F689" s="192" t="s">
        <v>2094</v>
      </c>
      <c r="G689" s="189"/>
      <c r="H689" s="193">
        <v>7.38</v>
      </c>
      <c r="I689" s="194"/>
      <c r="J689" s="189"/>
      <c r="K689" s="189"/>
      <c r="L689" s="195"/>
      <c r="M689" s="196"/>
      <c r="N689" s="197"/>
      <c r="O689" s="197"/>
      <c r="P689" s="197"/>
      <c r="Q689" s="197"/>
      <c r="R689" s="197"/>
      <c r="S689" s="197"/>
      <c r="T689" s="198"/>
      <c r="AT689" s="199" t="s">
        <v>130</v>
      </c>
      <c r="AU689" s="199" t="s">
        <v>81</v>
      </c>
      <c r="AV689" s="13" t="s">
        <v>81</v>
      </c>
      <c r="AW689" s="13" t="s">
        <v>132</v>
      </c>
      <c r="AX689" s="13" t="s">
        <v>71</v>
      </c>
      <c r="AY689" s="199" t="s">
        <v>120</v>
      </c>
    </row>
    <row r="690" spans="1:65" s="15" customFormat="1" ht="10">
      <c r="B690" s="211"/>
      <c r="C690" s="212"/>
      <c r="D690" s="190" t="s">
        <v>130</v>
      </c>
      <c r="E690" s="213" t="s">
        <v>19</v>
      </c>
      <c r="F690" s="214" t="s">
        <v>2080</v>
      </c>
      <c r="G690" s="212"/>
      <c r="H690" s="213" t="s">
        <v>19</v>
      </c>
      <c r="I690" s="215"/>
      <c r="J690" s="212"/>
      <c r="K690" s="212"/>
      <c r="L690" s="216"/>
      <c r="M690" s="217"/>
      <c r="N690" s="218"/>
      <c r="O690" s="218"/>
      <c r="P690" s="218"/>
      <c r="Q690" s="218"/>
      <c r="R690" s="218"/>
      <c r="S690" s="218"/>
      <c r="T690" s="219"/>
      <c r="AT690" s="220" t="s">
        <v>130</v>
      </c>
      <c r="AU690" s="220" t="s">
        <v>81</v>
      </c>
      <c r="AV690" s="15" t="s">
        <v>79</v>
      </c>
      <c r="AW690" s="15" t="s">
        <v>132</v>
      </c>
      <c r="AX690" s="15" t="s">
        <v>71</v>
      </c>
      <c r="AY690" s="220" t="s">
        <v>120</v>
      </c>
    </row>
    <row r="691" spans="1:65" s="13" customFormat="1" ht="10">
      <c r="B691" s="188"/>
      <c r="C691" s="189"/>
      <c r="D691" s="190" t="s">
        <v>130</v>
      </c>
      <c r="E691" s="191" t="s">
        <v>19</v>
      </c>
      <c r="F691" s="192" t="s">
        <v>2095</v>
      </c>
      <c r="G691" s="189"/>
      <c r="H691" s="193">
        <v>6.3840000000000003</v>
      </c>
      <c r="I691" s="194"/>
      <c r="J691" s="189"/>
      <c r="K691" s="189"/>
      <c r="L691" s="195"/>
      <c r="M691" s="196"/>
      <c r="N691" s="197"/>
      <c r="O691" s="197"/>
      <c r="P691" s="197"/>
      <c r="Q691" s="197"/>
      <c r="R691" s="197"/>
      <c r="S691" s="197"/>
      <c r="T691" s="198"/>
      <c r="AT691" s="199" t="s">
        <v>130</v>
      </c>
      <c r="AU691" s="199" t="s">
        <v>81</v>
      </c>
      <c r="AV691" s="13" t="s">
        <v>81</v>
      </c>
      <c r="AW691" s="13" t="s">
        <v>132</v>
      </c>
      <c r="AX691" s="13" t="s">
        <v>71</v>
      </c>
      <c r="AY691" s="199" t="s">
        <v>120</v>
      </c>
    </row>
    <row r="692" spans="1:65" s="15" customFormat="1" ht="10">
      <c r="B692" s="211"/>
      <c r="C692" s="212"/>
      <c r="D692" s="190" t="s">
        <v>130</v>
      </c>
      <c r="E692" s="213" t="s">
        <v>19</v>
      </c>
      <c r="F692" s="214" t="s">
        <v>2082</v>
      </c>
      <c r="G692" s="212"/>
      <c r="H692" s="213" t="s">
        <v>19</v>
      </c>
      <c r="I692" s="215"/>
      <c r="J692" s="212"/>
      <c r="K692" s="212"/>
      <c r="L692" s="216"/>
      <c r="M692" s="217"/>
      <c r="N692" s="218"/>
      <c r="O692" s="218"/>
      <c r="P692" s="218"/>
      <c r="Q692" s="218"/>
      <c r="R692" s="218"/>
      <c r="S692" s="218"/>
      <c r="T692" s="219"/>
      <c r="AT692" s="220" t="s">
        <v>130</v>
      </c>
      <c r="AU692" s="220" t="s">
        <v>81</v>
      </c>
      <c r="AV692" s="15" t="s">
        <v>79</v>
      </c>
      <c r="AW692" s="15" t="s">
        <v>132</v>
      </c>
      <c r="AX692" s="15" t="s">
        <v>71</v>
      </c>
      <c r="AY692" s="220" t="s">
        <v>120</v>
      </c>
    </row>
    <row r="693" spans="1:65" s="13" customFormat="1" ht="10">
      <c r="B693" s="188"/>
      <c r="C693" s="189"/>
      <c r="D693" s="190" t="s">
        <v>130</v>
      </c>
      <c r="E693" s="191" t="s">
        <v>19</v>
      </c>
      <c r="F693" s="192" t="s">
        <v>2096</v>
      </c>
      <c r="G693" s="189"/>
      <c r="H693" s="193">
        <v>7.04</v>
      </c>
      <c r="I693" s="194"/>
      <c r="J693" s="189"/>
      <c r="K693" s="189"/>
      <c r="L693" s="195"/>
      <c r="M693" s="196"/>
      <c r="N693" s="197"/>
      <c r="O693" s="197"/>
      <c r="P693" s="197"/>
      <c r="Q693" s="197"/>
      <c r="R693" s="197"/>
      <c r="S693" s="197"/>
      <c r="T693" s="198"/>
      <c r="AT693" s="199" t="s">
        <v>130</v>
      </c>
      <c r="AU693" s="199" t="s">
        <v>81</v>
      </c>
      <c r="AV693" s="13" t="s">
        <v>81</v>
      </c>
      <c r="AW693" s="13" t="s">
        <v>132</v>
      </c>
      <c r="AX693" s="13" t="s">
        <v>71</v>
      </c>
      <c r="AY693" s="199" t="s">
        <v>120</v>
      </c>
    </row>
    <row r="694" spans="1:65" s="13" customFormat="1" ht="10">
      <c r="B694" s="188"/>
      <c r="C694" s="189"/>
      <c r="D694" s="190" t="s">
        <v>130</v>
      </c>
      <c r="E694" s="191" t="s">
        <v>19</v>
      </c>
      <c r="F694" s="192" t="s">
        <v>2097</v>
      </c>
      <c r="G694" s="189"/>
      <c r="H694" s="193">
        <v>11.211</v>
      </c>
      <c r="I694" s="194"/>
      <c r="J694" s="189"/>
      <c r="K694" s="189"/>
      <c r="L694" s="195"/>
      <c r="M694" s="196"/>
      <c r="N694" s="197"/>
      <c r="O694" s="197"/>
      <c r="P694" s="197"/>
      <c r="Q694" s="197"/>
      <c r="R694" s="197"/>
      <c r="S694" s="197"/>
      <c r="T694" s="198"/>
      <c r="AT694" s="199" t="s">
        <v>130</v>
      </c>
      <c r="AU694" s="199" t="s">
        <v>81</v>
      </c>
      <c r="AV694" s="13" t="s">
        <v>81</v>
      </c>
      <c r="AW694" s="13" t="s">
        <v>132</v>
      </c>
      <c r="AX694" s="13" t="s">
        <v>71</v>
      </c>
      <c r="AY694" s="199" t="s">
        <v>120</v>
      </c>
    </row>
    <row r="695" spans="1:65" s="15" customFormat="1" ht="10">
      <c r="B695" s="211"/>
      <c r="C695" s="212"/>
      <c r="D695" s="190" t="s">
        <v>130</v>
      </c>
      <c r="E695" s="213" t="s">
        <v>19</v>
      </c>
      <c r="F695" s="214" t="s">
        <v>2098</v>
      </c>
      <c r="G695" s="212"/>
      <c r="H695" s="213" t="s">
        <v>19</v>
      </c>
      <c r="I695" s="215"/>
      <c r="J695" s="212"/>
      <c r="K695" s="212"/>
      <c r="L695" s="216"/>
      <c r="M695" s="217"/>
      <c r="N695" s="218"/>
      <c r="O695" s="218"/>
      <c r="P695" s="218"/>
      <c r="Q695" s="218"/>
      <c r="R695" s="218"/>
      <c r="S695" s="218"/>
      <c r="T695" s="219"/>
      <c r="AT695" s="220" t="s">
        <v>130</v>
      </c>
      <c r="AU695" s="220" t="s">
        <v>81</v>
      </c>
      <c r="AV695" s="15" t="s">
        <v>79</v>
      </c>
      <c r="AW695" s="15" t="s">
        <v>132</v>
      </c>
      <c r="AX695" s="15" t="s">
        <v>71</v>
      </c>
      <c r="AY695" s="220" t="s">
        <v>120</v>
      </c>
    </row>
    <row r="696" spans="1:65" s="13" customFormat="1" ht="10">
      <c r="B696" s="188"/>
      <c r="C696" s="189"/>
      <c r="D696" s="190" t="s">
        <v>130</v>
      </c>
      <c r="E696" s="191" t="s">
        <v>19</v>
      </c>
      <c r="F696" s="192" t="s">
        <v>2099</v>
      </c>
      <c r="G696" s="189"/>
      <c r="H696" s="193">
        <v>189.31800000000001</v>
      </c>
      <c r="I696" s="194"/>
      <c r="J696" s="189"/>
      <c r="K696" s="189"/>
      <c r="L696" s="195"/>
      <c r="M696" s="196"/>
      <c r="N696" s="197"/>
      <c r="O696" s="197"/>
      <c r="P696" s="197"/>
      <c r="Q696" s="197"/>
      <c r="R696" s="197"/>
      <c r="S696" s="197"/>
      <c r="T696" s="198"/>
      <c r="AT696" s="199" t="s">
        <v>130</v>
      </c>
      <c r="AU696" s="199" t="s">
        <v>81</v>
      </c>
      <c r="AV696" s="13" t="s">
        <v>81</v>
      </c>
      <c r="AW696" s="13" t="s">
        <v>132</v>
      </c>
      <c r="AX696" s="13" t="s">
        <v>71</v>
      </c>
      <c r="AY696" s="199" t="s">
        <v>120</v>
      </c>
    </row>
    <row r="697" spans="1:65" s="15" customFormat="1" ht="10">
      <c r="B697" s="211"/>
      <c r="C697" s="212"/>
      <c r="D697" s="190" t="s">
        <v>130</v>
      </c>
      <c r="E697" s="213" t="s">
        <v>19</v>
      </c>
      <c r="F697" s="214" t="s">
        <v>2100</v>
      </c>
      <c r="G697" s="212"/>
      <c r="H697" s="213" t="s">
        <v>19</v>
      </c>
      <c r="I697" s="215"/>
      <c r="J697" s="212"/>
      <c r="K697" s="212"/>
      <c r="L697" s="216"/>
      <c r="M697" s="217"/>
      <c r="N697" s="218"/>
      <c r="O697" s="218"/>
      <c r="P697" s="218"/>
      <c r="Q697" s="218"/>
      <c r="R697" s="218"/>
      <c r="S697" s="218"/>
      <c r="T697" s="219"/>
      <c r="AT697" s="220" t="s">
        <v>130</v>
      </c>
      <c r="AU697" s="220" t="s">
        <v>81</v>
      </c>
      <c r="AV697" s="15" t="s">
        <v>79</v>
      </c>
      <c r="AW697" s="15" t="s">
        <v>132</v>
      </c>
      <c r="AX697" s="15" t="s">
        <v>71</v>
      </c>
      <c r="AY697" s="220" t="s">
        <v>120</v>
      </c>
    </row>
    <row r="698" spans="1:65" s="13" customFormat="1" ht="10">
      <c r="B698" s="188"/>
      <c r="C698" s="189"/>
      <c r="D698" s="190" t="s">
        <v>130</v>
      </c>
      <c r="E698" s="191" t="s">
        <v>19</v>
      </c>
      <c r="F698" s="192" t="s">
        <v>2101</v>
      </c>
      <c r="G698" s="189"/>
      <c r="H698" s="193">
        <v>69.721850000000003</v>
      </c>
      <c r="I698" s="194"/>
      <c r="J698" s="189"/>
      <c r="K698" s="189"/>
      <c r="L698" s="195"/>
      <c r="M698" s="196"/>
      <c r="N698" s="197"/>
      <c r="O698" s="197"/>
      <c r="P698" s="197"/>
      <c r="Q698" s="197"/>
      <c r="R698" s="197"/>
      <c r="S698" s="197"/>
      <c r="T698" s="198"/>
      <c r="AT698" s="199" t="s">
        <v>130</v>
      </c>
      <c r="AU698" s="199" t="s">
        <v>81</v>
      </c>
      <c r="AV698" s="13" t="s">
        <v>81</v>
      </c>
      <c r="AW698" s="13" t="s">
        <v>132</v>
      </c>
      <c r="AX698" s="13" t="s">
        <v>71</v>
      </c>
      <c r="AY698" s="199" t="s">
        <v>120</v>
      </c>
    </row>
    <row r="699" spans="1:65" s="16" customFormat="1" ht="10">
      <c r="B699" s="221"/>
      <c r="C699" s="222"/>
      <c r="D699" s="190" t="s">
        <v>130</v>
      </c>
      <c r="E699" s="223" t="s">
        <v>19</v>
      </c>
      <c r="F699" s="224" t="s">
        <v>165</v>
      </c>
      <c r="G699" s="222"/>
      <c r="H699" s="225">
        <v>401.13985000000002</v>
      </c>
      <c r="I699" s="226"/>
      <c r="J699" s="222"/>
      <c r="K699" s="222"/>
      <c r="L699" s="227"/>
      <c r="M699" s="228"/>
      <c r="N699" s="229"/>
      <c r="O699" s="229"/>
      <c r="P699" s="229"/>
      <c r="Q699" s="229"/>
      <c r="R699" s="229"/>
      <c r="S699" s="229"/>
      <c r="T699" s="230"/>
      <c r="AT699" s="231" t="s">
        <v>130</v>
      </c>
      <c r="AU699" s="231" t="s">
        <v>81</v>
      </c>
      <c r="AV699" s="16" t="s">
        <v>151</v>
      </c>
      <c r="AW699" s="16" t="s">
        <v>132</v>
      </c>
      <c r="AX699" s="16" t="s">
        <v>71</v>
      </c>
      <c r="AY699" s="231" t="s">
        <v>120</v>
      </c>
    </row>
    <row r="700" spans="1:65" s="15" customFormat="1" ht="10">
      <c r="B700" s="211"/>
      <c r="C700" s="212"/>
      <c r="D700" s="190" t="s">
        <v>130</v>
      </c>
      <c r="E700" s="213" t="s">
        <v>19</v>
      </c>
      <c r="F700" s="214" t="s">
        <v>2102</v>
      </c>
      <c r="G700" s="212"/>
      <c r="H700" s="213" t="s">
        <v>19</v>
      </c>
      <c r="I700" s="215"/>
      <c r="J700" s="212"/>
      <c r="K700" s="212"/>
      <c r="L700" s="216"/>
      <c r="M700" s="217"/>
      <c r="N700" s="218"/>
      <c r="O700" s="218"/>
      <c r="P700" s="218"/>
      <c r="Q700" s="218"/>
      <c r="R700" s="218"/>
      <c r="S700" s="218"/>
      <c r="T700" s="219"/>
      <c r="AT700" s="220" t="s">
        <v>130</v>
      </c>
      <c r="AU700" s="220" t="s">
        <v>81</v>
      </c>
      <c r="AV700" s="15" t="s">
        <v>79</v>
      </c>
      <c r="AW700" s="15" t="s">
        <v>132</v>
      </c>
      <c r="AX700" s="15" t="s">
        <v>71</v>
      </c>
      <c r="AY700" s="220" t="s">
        <v>120</v>
      </c>
    </row>
    <row r="701" spans="1:65" s="13" customFormat="1" ht="10">
      <c r="B701" s="188"/>
      <c r="C701" s="189"/>
      <c r="D701" s="190" t="s">
        <v>130</v>
      </c>
      <c r="E701" s="191" t="s">
        <v>19</v>
      </c>
      <c r="F701" s="192" t="s">
        <v>2103</v>
      </c>
      <c r="G701" s="189"/>
      <c r="H701" s="193">
        <v>88.872500000000002</v>
      </c>
      <c r="I701" s="194"/>
      <c r="J701" s="189"/>
      <c r="K701" s="189"/>
      <c r="L701" s="195"/>
      <c r="M701" s="196"/>
      <c r="N701" s="197"/>
      <c r="O701" s="197"/>
      <c r="P701" s="197"/>
      <c r="Q701" s="197"/>
      <c r="R701" s="197"/>
      <c r="S701" s="197"/>
      <c r="T701" s="198"/>
      <c r="AT701" s="199" t="s">
        <v>130</v>
      </c>
      <c r="AU701" s="199" t="s">
        <v>81</v>
      </c>
      <c r="AV701" s="13" t="s">
        <v>81</v>
      </c>
      <c r="AW701" s="13" t="s">
        <v>132</v>
      </c>
      <c r="AX701" s="13" t="s">
        <v>71</v>
      </c>
      <c r="AY701" s="199" t="s">
        <v>120</v>
      </c>
    </row>
    <row r="702" spans="1:65" s="14" customFormat="1" ht="10">
      <c r="B702" s="200"/>
      <c r="C702" s="201"/>
      <c r="D702" s="190" t="s">
        <v>130</v>
      </c>
      <c r="E702" s="202" t="s">
        <v>19</v>
      </c>
      <c r="F702" s="203" t="s">
        <v>133</v>
      </c>
      <c r="G702" s="201"/>
      <c r="H702" s="204">
        <v>986.07915000000003</v>
      </c>
      <c r="I702" s="205"/>
      <c r="J702" s="201"/>
      <c r="K702" s="201"/>
      <c r="L702" s="206"/>
      <c r="M702" s="207"/>
      <c r="N702" s="208"/>
      <c r="O702" s="208"/>
      <c r="P702" s="208"/>
      <c r="Q702" s="208"/>
      <c r="R702" s="208"/>
      <c r="S702" s="208"/>
      <c r="T702" s="209"/>
      <c r="AT702" s="210" t="s">
        <v>130</v>
      </c>
      <c r="AU702" s="210" t="s">
        <v>81</v>
      </c>
      <c r="AV702" s="14" t="s">
        <v>128</v>
      </c>
      <c r="AW702" s="14" t="s">
        <v>132</v>
      </c>
      <c r="AX702" s="14" t="s">
        <v>79</v>
      </c>
      <c r="AY702" s="210" t="s">
        <v>120</v>
      </c>
    </row>
    <row r="703" spans="1:65" s="2" customFormat="1" ht="16.5" customHeight="1">
      <c r="A703" s="36"/>
      <c r="B703" s="37"/>
      <c r="C703" s="175" t="s">
        <v>1234</v>
      </c>
      <c r="D703" s="175" t="s">
        <v>123</v>
      </c>
      <c r="E703" s="176" t="s">
        <v>2104</v>
      </c>
      <c r="F703" s="177" t="s">
        <v>2105</v>
      </c>
      <c r="G703" s="178" t="s">
        <v>404</v>
      </c>
      <c r="H703" s="179">
        <v>94.11</v>
      </c>
      <c r="I703" s="180"/>
      <c r="J703" s="181">
        <f>ROUND(I703*H703,2)</f>
        <v>0</v>
      </c>
      <c r="K703" s="177" t="s">
        <v>536</v>
      </c>
      <c r="L703" s="41"/>
      <c r="M703" s="182" t="s">
        <v>19</v>
      </c>
      <c r="N703" s="183" t="s">
        <v>42</v>
      </c>
      <c r="O703" s="66"/>
      <c r="P703" s="184">
        <f>O703*H703</f>
        <v>0</v>
      </c>
      <c r="Q703" s="184">
        <v>2.0140000000000002E-2</v>
      </c>
      <c r="R703" s="184">
        <f>Q703*H703</f>
        <v>1.8953754</v>
      </c>
      <c r="S703" s="184">
        <v>0</v>
      </c>
      <c r="T703" s="185">
        <f>S703*H703</f>
        <v>0</v>
      </c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R703" s="186" t="s">
        <v>128</v>
      </c>
      <c r="AT703" s="186" t="s">
        <v>123</v>
      </c>
      <c r="AU703" s="186" t="s">
        <v>81</v>
      </c>
      <c r="AY703" s="19" t="s">
        <v>120</v>
      </c>
      <c r="BE703" s="187">
        <f>IF(N703="základní",J703,0)</f>
        <v>0</v>
      </c>
      <c r="BF703" s="187">
        <f>IF(N703="snížená",J703,0)</f>
        <v>0</v>
      </c>
      <c r="BG703" s="187">
        <f>IF(N703="zákl. přenesená",J703,0)</f>
        <v>0</v>
      </c>
      <c r="BH703" s="187">
        <f>IF(N703="sníž. přenesená",J703,0)</f>
        <v>0</v>
      </c>
      <c r="BI703" s="187">
        <f>IF(N703="nulová",J703,0)</f>
        <v>0</v>
      </c>
      <c r="BJ703" s="19" t="s">
        <v>79</v>
      </c>
      <c r="BK703" s="187">
        <f>ROUND(I703*H703,2)</f>
        <v>0</v>
      </c>
      <c r="BL703" s="19" t="s">
        <v>128</v>
      </c>
      <c r="BM703" s="186" t="s">
        <v>2106</v>
      </c>
    </row>
    <row r="704" spans="1:65" s="2" customFormat="1" ht="10">
      <c r="A704" s="36"/>
      <c r="B704" s="37"/>
      <c r="C704" s="38"/>
      <c r="D704" s="245" t="s">
        <v>538</v>
      </c>
      <c r="E704" s="38"/>
      <c r="F704" s="246" t="s">
        <v>2107</v>
      </c>
      <c r="G704" s="38"/>
      <c r="H704" s="38"/>
      <c r="I704" s="247"/>
      <c r="J704" s="38"/>
      <c r="K704" s="38"/>
      <c r="L704" s="41"/>
      <c r="M704" s="248"/>
      <c r="N704" s="249"/>
      <c r="O704" s="66"/>
      <c r="P704" s="66"/>
      <c r="Q704" s="66"/>
      <c r="R704" s="66"/>
      <c r="S704" s="66"/>
      <c r="T704" s="67"/>
      <c r="U704" s="36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  <c r="AT704" s="19" t="s">
        <v>538</v>
      </c>
      <c r="AU704" s="19" t="s">
        <v>81</v>
      </c>
    </row>
    <row r="705" spans="2:51" s="15" customFormat="1" ht="10">
      <c r="B705" s="211"/>
      <c r="C705" s="212"/>
      <c r="D705" s="190" t="s">
        <v>130</v>
      </c>
      <c r="E705" s="213" t="s">
        <v>19</v>
      </c>
      <c r="F705" s="214" t="s">
        <v>2073</v>
      </c>
      <c r="G705" s="212"/>
      <c r="H705" s="213" t="s">
        <v>19</v>
      </c>
      <c r="I705" s="215"/>
      <c r="J705" s="212"/>
      <c r="K705" s="212"/>
      <c r="L705" s="216"/>
      <c r="M705" s="217"/>
      <c r="N705" s="218"/>
      <c r="O705" s="218"/>
      <c r="P705" s="218"/>
      <c r="Q705" s="218"/>
      <c r="R705" s="218"/>
      <c r="S705" s="218"/>
      <c r="T705" s="219"/>
      <c r="AT705" s="220" t="s">
        <v>130</v>
      </c>
      <c r="AU705" s="220" t="s">
        <v>81</v>
      </c>
      <c r="AV705" s="15" t="s">
        <v>79</v>
      </c>
      <c r="AW705" s="15" t="s">
        <v>132</v>
      </c>
      <c r="AX705" s="15" t="s">
        <v>71</v>
      </c>
      <c r="AY705" s="220" t="s">
        <v>120</v>
      </c>
    </row>
    <row r="706" spans="2:51" s="15" customFormat="1" ht="10">
      <c r="B706" s="211"/>
      <c r="C706" s="212"/>
      <c r="D706" s="190" t="s">
        <v>130</v>
      </c>
      <c r="E706" s="213" t="s">
        <v>19</v>
      </c>
      <c r="F706" s="214" t="s">
        <v>2108</v>
      </c>
      <c r="G706" s="212"/>
      <c r="H706" s="213" t="s">
        <v>19</v>
      </c>
      <c r="I706" s="215"/>
      <c r="J706" s="212"/>
      <c r="K706" s="212"/>
      <c r="L706" s="216"/>
      <c r="M706" s="217"/>
      <c r="N706" s="218"/>
      <c r="O706" s="218"/>
      <c r="P706" s="218"/>
      <c r="Q706" s="218"/>
      <c r="R706" s="218"/>
      <c r="S706" s="218"/>
      <c r="T706" s="219"/>
      <c r="AT706" s="220" t="s">
        <v>130</v>
      </c>
      <c r="AU706" s="220" t="s">
        <v>81</v>
      </c>
      <c r="AV706" s="15" t="s">
        <v>79</v>
      </c>
      <c r="AW706" s="15" t="s">
        <v>132</v>
      </c>
      <c r="AX706" s="15" t="s">
        <v>71</v>
      </c>
      <c r="AY706" s="220" t="s">
        <v>120</v>
      </c>
    </row>
    <row r="707" spans="2:51" s="13" customFormat="1" ht="10">
      <c r="B707" s="188"/>
      <c r="C707" s="189"/>
      <c r="D707" s="190" t="s">
        <v>130</v>
      </c>
      <c r="E707" s="191" t="s">
        <v>19</v>
      </c>
      <c r="F707" s="192" t="s">
        <v>2109</v>
      </c>
      <c r="G707" s="189"/>
      <c r="H707" s="193">
        <v>19.3872</v>
      </c>
      <c r="I707" s="194"/>
      <c r="J707" s="189"/>
      <c r="K707" s="189"/>
      <c r="L707" s="195"/>
      <c r="M707" s="196"/>
      <c r="N707" s="197"/>
      <c r="O707" s="197"/>
      <c r="P707" s="197"/>
      <c r="Q707" s="197"/>
      <c r="R707" s="197"/>
      <c r="S707" s="197"/>
      <c r="T707" s="198"/>
      <c r="AT707" s="199" t="s">
        <v>130</v>
      </c>
      <c r="AU707" s="199" t="s">
        <v>81</v>
      </c>
      <c r="AV707" s="13" t="s">
        <v>81</v>
      </c>
      <c r="AW707" s="13" t="s">
        <v>132</v>
      </c>
      <c r="AX707" s="13" t="s">
        <v>71</v>
      </c>
      <c r="AY707" s="199" t="s">
        <v>120</v>
      </c>
    </row>
    <row r="708" spans="2:51" s="13" customFormat="1" ht="10">
      <c r="B708" s="188"/>
      <c r="C708" s="189"/>
      <c r="D708" s="190" t="s">
        <v>130</v>
      </c>
      <c r="E708" s="191" t="s">
        <v>19</v>
      </c>
      <c r="F708" s="192" t="s">
        <v>2110</v>
      </c>
      <c r="G708" s="189"/>
      <c r="H708" s="193">
        <v>10.0975</v>
      </c>
      <c r="I708" s="194"/>
      <c r="J708" s="189"/>
      <c r="K708" s="189"/>
      <c r="L708" s="195"/>
      <c r="M708" s="196"/>
      <c r="N708" s="197"/>
      <c r="O708" s="197"/>
      <c r="P708" s="197"/>
      <c r="Q708" s="197"/>
      <c r="R708" s="197"/>
      <c r="S708" s="197"/>
      <c r="T708" s="198"/>
      <c r="AT708" s="199" t="s">
        <v>130</v>
      </c>
      <c r="AU708" s="199" t="s">
        <v>81</v>
      </c>
      <c r="AV708" s="13" t="s">
        <v>81</v>
      </c>
      <c r="AW708" s="13" t="s">
        <v>132</v>
      </c>
      <c r="AX708" s="13" t="s">
        <v>71</v>
      </c>
      <c r="AY708" s="199" t="s">
        <v>120</v>
      </c>
    </row>
    <row r="709" spans="2:51" s="15" customFormat="1" ht="10">
      <c r="B709" s="211"/>
      <c r="C709" s="212"/>
      <c r="D709" s="190" t="s">
        <v>130</v>
      </c>
      <c r="E709" s="213" t="s">
        <v>19</v>
      </c>
      <c r="F709" s="214" t="s">
        <v>2111</v>
      </c>
      <c r="G709" s="212"/>
      <c r="H709" s="213" t="s">
        <v>19</v>
      </c>
      <c r="I709" s="215"/>
      <c r="J709" s="212"/>
      <c r="K709" s="212"/>
      <c r="L709" s="216"/>
      <c r="M709" s="217"/>
      <c r="N709" s="218"/>
      <c r="O709" s="218"/>
      <c r="P709" s="218"/>
      <c r="Q709" s="218"/>
      <c r="R709" s="218"/>
      <c r="S709" s="218"/>
      <c r="T709" s="219"/>
      <c r="AT709" s="220" t="s">
        <v>130</v>
      </c>
      <c r="AU709" s="220" t="s">
        <v>81</v>
      </c>
      <c r="AV709" s="15" t="s">
        <v>79</v>
      </c>
      <c r="AW709" s="15" t="s">
        <v>132</v>
      </c>
      <c r="AX709" s="15" t="s">
        <v>71</v>
      </c>
      <c r="AY709" s="220" t="s">
        <v>120</v>
      </c>
    </row>
    <row r="710" spans="2:51" s="13" customFormat="1" ht="10">
      <c r="B710" s="188"/>
      <c r="C710" s="189"/>
      <c r="D710" s="190" t="s">
        <v>130</v>
      </c>
      <c r="E710" s="191" t="s">
        <v>19</v>
      </c>
      <c r="F710" s="192" t="s">
        <v>2112</v>
      </c>
      <c r="G710" s="189"/>
      <c r="H710" s="193">
        <v>2.3424</v>
      </c>
      <c r="I710" s="194"/>
      <c r="J710" s="189"/>
      <c r="K710" s="189"/>
      <c r="L710" s="195"/>
      <c r="M710" s="196"/>
      <c r="N710" s="197"/>
      <c r="O710" s="197"/>
      <c r="P710" s="197"/>
      <c r="Q710" s="197"/>
      <c r="R710" s="197"/>
      <c r="S710" s="197"/>
      <c r="T710" s="198"/>
      <c r="AT710" s="199" t="s">
        <v>130</v>
      </c>
      <c r="AU710" s="199" t="s">
        <v>81</v>
      </c>
      <c r="AV710" s="13" t="s">
        <v>81</v>
      </c>
      <c r="AW710" s="13" t="s">
        <v>132</v>
      </c>
      <c r="AX710" s="13" t="s">
        <v>71</v>
      </c>
      <c r="AY710" s="199" t="s">
        <v>120</v>
      </c>
    </row>
    <row r="711" spans="2:51" s="13" customFormat="1" ht="10">
      <c r="B711" s="188"/>
      <c r="C711" s="189"/>
      <c r="D711" s="190" t="s">
        <v>130</v>
      </c>
      <c r="E711" s="191" t="s">
        <v>19</v>
      </c>
      <c r="F711" s="192" t="s">
        <v>2113</v>
      </c>
      <c r="G711" s="189"/>
      <c r="H711" s="193">
        <v>1.6104000000000001</v>
      </c>
      <c r="I711" s="194"/>
      <c r="J711" s="189"/>
      <c r="K711" s="189"/>
      <c r="L711" s="195"/>
      <c r="M711" s="196"/>
      <c r="N711" s="197"/>
      <c r="O711" s="197"/>
      <c r="P711" s="197"/>
      <c r="Q711" s="197"/>
      <c r="R711" s="197"/>
      <c r="S711" s="197"/>
      <c r="T711" s="198"/>
      <c r="AT711" s="199" t="s">
        <v>130</v>
      </c>
      <c r="AU711" s="199" t="s">
        <v>81</v>
      </c>
      <c r="AV711" s="13" t="s">
        <v>81</v>
      </c>
      <c r="AW711" s="13" t="s">
        <v>132</v>
      </c>
      <c r="AX711" s="13" t="s">
        <v>71</v>
      </c>
      <c r="AY711" s="199" t="s">
        <v>120</v>
      </c>
    </row>
    <row r="712" spans="2:51" s="15" customFormat="1" ht="10">
      <c r="B712" s="211"/>
      <c r="C712" s="212"/>
      <c r="D712" s="190" t="s">
        <v>130</v>
      </c>
      <c r="E712" s="213" t="s">
        <v>19</v>
      </c>
      <c r="F712" s="214" t="s">
        <v>2114</v>
      </c>
      <c r="G712" s="212"/>
      <c r="H712" s="213" t="s">
        <v>19</v>
      </c>
      <c r="I712" s="215"/>
      <c r="J712" s="212"/>
      <c r="K712" s="212"/>
      <c r="L712" s="216"/>
      <c r="M712" s="217"/>
      <c r="N712" s="218"/>
      <c r="O712" s="218"/>
      <c r="P712" s="218"/>
      <c r="Q712" s="218"/>
      <c r="R712" s="218"/>
      <c r="S712" s="218"/>
      <c r="T712" s="219"/>
      <c r="AT712" s="220" t="s">
        <v>130</v>
      </c>
      <c r="AU712" s="220" t="s">
        <v>81</v>
      </c>
      <c r="AV712" s="15" t="s">
        <v>79</v>
      </c>
      <c r="AW712" s="15" t="s">
        <v>132</v>
      </c>
      <c r="AX712" s="15" t="s">
        <v>71</v>
      </c>
      <c r="AY712" s="220" t="s">
        <v>120</v>
      </c>
    </row>
    <row r="713" spans="2:51" s="13" customFormat="1" ht="10">
      <c r="B713" s="188"/>
      <c r="C713" s="189"/>
      <c r="D713" s="190" t="s">
        <v>130</v>
      </c>
      <c r="E713" s="191" t="s">
        <v>19</v>
      </c>
      <c r="F713" s="192" t="s">
        <v>2115</v>
      </c>
      <c r="G713" s="189"/>
      <c r="H713" s="193">
        <v>1.1712</v>
      </c>
      <c r="I713" s="194"/>
      <c r="J713" s="189"/>
      <c r="K713" s="189"/>
      <c r="L713" s="195"/>
      <c r="M713" s="196"/>
      <c r="N713" s="197"/>
      <c r="O713" s="197"/>
      <c r="P713" s="197"/>
      <c r="Q713" s="197"/>
      <c r="R713" s="197"/>
      <c r="S713" s="197"/>
      <c r="T713" s="198"/>
      <c r="AT713" s="199" t="s">
        <v>130</v>
      </c>
      <c r="AU713" s="199" t="s">
        <v>81</v>
      </c>
      <c r="AV713" s="13" t="s">
        <v>81</v>
      </c>
      <c r="AW713" s="13" t="s">
        <v>132</v>
      </c>
      <c r="AX713" s="13" t="s">
        <v>71</v>
      </c>
      <c r="AY713" s="199" t="s">
        <v>120</v>
      </c>
    </row>
    <row r="714" spans="2:51" s="15" customFormat="1" ht="10">
      <c r="B714" s="211"/>
      <c r="C714" s="212"/>
      <c r="D714" s="190" t="s">
        <v>130</v>
      </c>
      <c r="E714" s="213" t="s">
        <v>19</v>
      </c>
      <c r="F714" s="214" t="s">
        <v>2116</v>
      </c>
      <c r="G714" s="212"/>
      <c r="H714" s="213" t="s">
        <v>19</v>
      </c>
      <c r="I714" s="215"/>
      <c r="J714" s="212"/>
      <c r="K714" s="212"/>
      <c r="L714" s="216"/>
      <c r="M714" s="217"/>
      <c r="N714" s="218"/>
      <c r="O714" s="218"/>
      <c r="P714" s="218"/>
      <c r="Q714" s="218"/>
      <c r="R714" s="218"/>
      <c r="S714" s="218"/>
      <c r="T714" s="219"/>
      <c r="AT714" s="220" t="s">
        <v>130</v>
      </c>
      <c r="AU714" s="220" t="s">
        <v>81</v>
      </c>
      <c r="AV714" s="15" t="s">
        <v>79</v>
      </c>
      <c r="AW714" s="15" t="s">
        <v>132</v>
      </c>
      <c r="AX714" s="15" t="s">
        <v>71</v>
      </c>
      <c r="AY714" s="220" t="s">
        <v>120</v>
      </c>
    </row>
    <row r="715" spans="2:51" s="13" customFormat="1" ht="10">
      <c r="B715" s="188"/>
      <c r="C715" s="189"/>
      <c r="D715" s="190" t="s">
        <v>130</v>
      </c>
      <c r="E715" s="191" t="s">
        <v>19</v>
      </c>
      <c r="F715" s="192" t="s">
        <v>2117</v>
      </c>
      <c r="G715" s="189"/>
      <c r="H715" s="193">
        <v>4.2539999999999996</v>
      </c>
      <c r="I715" s="194"/>
      <c r="J715" s="189"/>
      <c r="K715" s="189"/>
      <c r="L715" s="195"/>
      <c r="M715" s="196"/>
      <c r="N715" s="197"/>
      <c r="O715" s="197"/>
      <c r="P715" s="197"/>
      <c r="Q715" s="197"/>
      <c r="R715" s="197"/>
      <c r="S715" s="197"/>
      <c r="T715" s="198"/>
      <c r="AT715" s="199" t="s">
        <v>130</v>
      </c>
      <c r="AU715" s="199" t="s">
        <v>81</v>
      </c>
      <c r="AV715" s="13" t="s">
        <v>81</v>
      </c>
      <c r="AW715" s="13" t="s">
        <v>132</v>
      </c>
      <c r="AX715" s="13" t="s">
        <v>71</v>
      </c>
      <c r="AY715" s="199" t="s">
        <v>120</v>
      </c>
    </row>
    <row r="716" spans="2:51" s="13" customFormat="1" ht="10">
      <c r="B716" s="188"/>
      <c r="C716" s="189"/>
      <c r="D716" s="190" t="s">
        <v>130</v>
      </c>
      <c r="E716" s="191" t="s">
        <v>19</v>
      </c>
      <c r="F716" s="192" t="s">
        <v>2118</v>
      </c>
      <c r="G716" s="189"/>
      <c r="H716" s="193">
        <v>6.9056499999999996</v>
      </c>
      <c r="I716" s="194"/>
      <c r="J716" s="189"/>
      <c r="K716" s="189"/>
      <c r="L716" s="195"/>
      <c r="M716" s="196"/>
      <c r="N716" s="197"/>
      <c r="O716" s="197"/>
      <c r="P716" s="197"/>
      <c r="Q716" s="197"/>
      <c r="R716" s="197"/>
      <c r="S716" s="197"/>
      <c r="T716" s="198"/>
      <c r="AT716" s="199" t="s">
        <v>130</v>
      </c>
      <c r="AU716" s="199" t="s">
        <v>81</v>
      </c>
      <c r="AV716" s="13" t="s">
        <v>81</v>
      </c>
      <c r="AW716" s="13" t="s">
        <v>132</v>
      </c>
      <c r="AX716" s="13" t="s">
        <v>71</v>
      </c>
      <c r="AY716" s="199" t="s">
        <v>120</v>
      </c>
    </row>
    <row r="717" spans="2:51" s="16" customFormat="1" ht="10">
      <c r="B717" s="221"/>
      <c r="C717" s="222"/>
      <c r="D717" s="190" t="s">
        <v>130</v>
      </c>
      <c r="E717" s="223" t="s">
        <v>19</v>
      </c>
      <c r="F717" s="224" t="s">
        <v>165</v>
      </c>
      <c r="G717" s="222"/>
      <c r="H717" s="225">
        <v>45.768349999999998</v>
      </c>
      <c r="I717" s="226"/>
      <c r="J717" s="222"/>
      <c r="K717" s="222"/>
      <c r="L717" s="227"/>
      <c r="M717" s="228"/>
      <c r="N717" s="229"/>
      <c r="O717" s="229"/>
      <c r="P717" s="229"/>
      <c r="Q717" s="229"/>
      <c r="R717" s="229"/>
      <c r="S717" s="229"/>
      <c r="T717" s="230"/>
      <c r="AT717" s="231" t="s">
        <v>130</v>
      </c>
      <c r="AU717" s="231" t="s">
        <v>81</v>
      </c>
      <c r="AV717" s="16" t="s">
        <v>151</v>
      </c>
      <c r="AW717" s="16" t="s">
        <v>132</v>
      </c>
      <c r="AX717" s="16" t="s">
        <v>71</v>
      </c>
      <c r="AY717" s="231" t="s">
        <v>120</v>
      </c>
    </row>
    <row r="718" spans="2:51" s="15" customFormat="1" ht="10">
      <c r="B718" s="211"/>
      <c r="C718" s="212"/>
      <c r="D718" s="190" t="s">
        <v>130</v>
      </c>
      <c r="E718" s="213" t="s">
        <v>19</v>
      </c>
      <c r="F718" s="214" t="s">
        <v>2090</v>
      </c>
      <c r="G718" s="212"/>
      <c r="H718" s="213" t="s">
        <v>19</v>
      </c>
      <c r="I718" s="215"/>
      <c r="J718" s="212"/>
      <c r="K718" s="212"/>
      <c r="L718" s="216"/>
      <c r="M718" s="217"/>
      <c r="N718" s="218"/>
      <c r="O718" s="218"/>
      <c r="P718" s="218"/>
      <c r="Q718" s="218"/>
      <c r="R718" s="218"/>
      <c r="S718" s="218"/>
      <c r="T718" s="219"/>
      <c r="AT718" s="220" t="s">
        <v>130</v>
      </c>
      <c r="AU718" s="220" t="s">
        <v>81</v>
      </c>
      <c r="AV718" s="15" t="s">
        <v>79</v>
      </c>
      <c r="AW718" s="15" t="s">
        <v>132</v>
      </c>
      <c r="AX718" s="15" t="s">
        <v>71</v>
      </c>
      <c r="AY718" s="220" t="s">
        <v>120</v>
      </c>
    </row>
    <row r="719" spans="2:51" s="15" customFormat="1" ht="10">
      <c r="B719" s="211"/>
      <c r="C719" s="212"/>
      <c r="D719" s="190" t="s">
        <v>130</v>
      </c>
      <c r="E719" s="213" t="s">
        <v>19</v>
      </c>
      <c r="F719" s="214" t="s">
        <v>2108</v>
      </c>
      <c r="G719" s="212"/>
      <c r="H719" s="213" t="s">
        <v>19</v>
      </c>
      <c r="I719" s="215"/>
      <c r="J719" s="212"/>
      <c r="K719" s="212"/>
      <c r="L719" s="216"/>
      <c r="M719" s="217"/>
      <c r="N719" s="218"/>
      <c r="O719" s="218"/>
      <c r="P719" s="218"/>
      <c r="Q719" s="218"/>
      <c r="R719" s="218"/>
      <c r="S719" s="218"/>
      <c r="T719" s="219"/>
      <c r="AT719" s="220" t="s">
        <v>130</v>
      </c>
      <c r="AU719" s="220" t="s">
        <v>81</v>
      </c>
      <c r="AV719" s="15" t="s">
        <v>79</v>
      </c>
      <c r="AW719" s="15" t="s">
        <v>132</v>
      </c>
      <c r="AX719" s="15" t="s">
        <v>71</v>
      </c>
      <c r="AY719" s="220" t="s">
        <v>120</v>
      </c>
    </row>
    <row r="720" spans="2:51" s="13" customFormat="1" ht="10">
      <c r="B720" s="188"/>
      <c r="C720" s="189"/>
      <c r="D720" s="190" t="s">
        <v>130</v>
      </c>
      <c r="E720" s="191" t="s">
        <v>19</v>
      </c>
      <c r="F720" s="192" t="s">
        <v>2119</v>
      </c>
      <c r="G720" s="189"/>
      <c r="H720" s="193">
        <v>21.697199999999999</v>
      </c>
      <c r="I720" s="194"/>
      <c r="J720" s="189"/>
      <c r="K720" s="189"/>
      <c r="L720" s="195"/>
      <c r="M720" s="196"/>
      <c r="N720" s="197"/>
      <c r="O720" s="197"/>
      <c r="P720" s="197"/>
      <c r="Q720" s="197"/>
      <c r="R720" s="197"/>
      <c r="S720" s="197"/>
      <c r="T720" s="198"/>
      <c r="AT720" s="199" t="s">
        <v>130</v>
      </c>
      <c r="AU720" s="199" t="s">
        <v>81</v>
      </c>
      <c r="AV720" s="13" t="s">
        <v>81</v>
      </c>
      <c r="AW720" s="13" t="s">
        <v>132</v>
      </c>
      <c r="AX720" s="13" t="s">
        <v>71</v>
      </c>
      <c r="AY720" s="199" t="s">
        <v>120</v>
      </c>
    </row>
    <row r="721" spans="1:65" s="13" customFormat="1" ht="10">
      <c r="B721" s="188"/>
      <c r="C721" s="189"/>
      <c r="D721" s="190" t="s">
        <v>130</v>
      </c>
      <c r="E721" s="191" t="s">
        <v>19</v>
      </c>
      <c r="F721" s="192" t="s">
        <v>2120</v>
      </c>
      <c r="G721" s="189"/>
      <c r="H721" s="193">
        <v>12.010949999999999</v>
      </c>
      <c r="I721" s="194"/>
      <c r="J721" s="189"/>
      <c r="K721" s="189"/>
      <c r="L721" s="195"/>
      <c r="M721" s="196"/>
      <c r="N721" s="197"/>
      <c r="O721" s="197"/>
      <c r="P721" s="197"/>
      <c r="Q721" s="197"/>
      <c r="R721" s="197"/>
      <c r="S721" s="197"/>
      <c r="T721" s="198"/>
      <c r="AT721" s="199" t="s">
        <v>130</v>
      </c>
      <c r="AU721" s="199" t="s">
        <v>81</v>
      </c>
      <c r="AV721" s="13" t="s">
        <v>81</v>
      </c>
      <c r="AW721" s="13" t="s">
        <v>132</v>
      </c>
      <c r="AX721" s="13" t="s">
        <v>71</v>
      </c>
      <c r="AY721" s="199" t="s">
        <v>120</v>
      </c>
    </row>
    <row r="722" spans="1:65" s="15" customFormat="1" ht="10">
      <c r="B722" s="211"/>
      <c r="C722" s="212"/>
      <c r="D722" s="190" t="s">
        <v>130</v>
      </c>
      <c r="E722" s="213" t="s">
        <v>19</v>
      </c>
      <c r="F722" s="214" t="s">
        <v>2111</v>
      </c>
      <c r="G722" s="212"/>
      <c r="H722" s="213" t="s">
        <v>19</v>
      </c>
      <c r="I722" s="215"/>
      <c r="J722" s="212"/>
      <c r="K722" s="212"/>
      <c r="L722" s="216"/>
      <c r="M722" s="217"/>
      <c r="N722" s="218"/>
      <c r="O722" s="218"/>
      <c r="P722" s="218"/>
      <c r="Q722" s="218"/>
      <c r="R722" s="218"/>
      <c r="S722" s="218"/>
      <c r="T722" s="219"/>
      <c r="AT722" s="220" t="s">
        <v>130</v>
      </c>
      <c r="AU722" s="220" t="s">
        <v>81</v>
      </c>
      <c r="AV722" s="15" t="s">
        <v>79</v>
      </c>
      <c r="AW722" s="15" t="s">
        <v>132</v>
      </c>
      <c r="AX722" s="15" t="s">
        <v>71</v>
      </c>
      <c r="AY722" s="220" t="s">
        <v>120</v>
      </c>
    </row>
    <row r="723" spans="1:65" s="13" customFormat="1" ht="10">
      <c r="B723" s="188"/>
      <c r="C723" s="189"/>
      <c r="D723" s="190" t="s">
        <v>130</v>
      </c>
      <c r="E723" s="191" t="s">
        <v>19</v>
      </c>
      <c r="F723" s="192" t="s">
        <v>2121</v>
      </c>
      <c r="G723" s="189"/>
      <c r="H723" s="193">
        <v>2.7551999999999999</v>
      </c>
      <c r="I723" s="194"/>
      <c r="J723" s="189"/>
      <c r="K723" s="189"/>
      <c r="L723" s="195"/>
      <c r="M723" s="196"/>
      <c r="N723" s="197"/>
      <c r="O723" s="197"/>
      <c r="P723" s="197"/>
      <c r="Q723" s="197"/>
      <c r="R723" s="197"/>
      <c r="S723" s="197"/>
      <c r="T723" s="198"/>
      <c r="AT723" s="199" t="s">
        <v>130</v>
      </c>
      <c r="AU723" s="199" t="s">
        <v>81</v>
      </c>
      <c r="AV723" s="13" t="s">
        <v>81</v>
      </c>
      <c r="AW723" s="13" t="s">
        <v>132</v>
      </c>
      <c r="AX723" s="13" t="s">
        <v>71</v>
      </c>
      <c r="AY723" s="199" t="s">
        <v>120</v>
      </c>
    </row>
    <row r="724" spans="1:65" s="13" customFormat="1" ht="10">
      <c r="B724" s="188"/>
      <c r="C724" s="189"/>
      <c r="D724" s="190" t="s">
        <v>130</v>
      </c>
      <c r="E724" s="191" t="s">
        <v>19</v>
      </c>
      <c r="F724" s="192" t="s">
        <v>2122</v>
      </c>
      <c r="G724" s="189"/>
      <c r="H724" s="193">
        <v>1.476</v>
      </c>
      <c r="I724" s="194"/>
      <c r="J724" s="189"/>
      <c r="K724" s="189"/>
      <c r="L724" s="195"/>
      <c r="M724" s="196"/>
      <c r="N724" s="197"/>
      <c r="O724" s="197"/>
      <c r="P724" s="197"/>
      <c r="Q724" s="197"/>
      <c r="R724" s="197"/>
      <c r="S724" s="197"/>
      <c r="T724" s="198"/>
      <c r="AT724" s="199" t="s">
        <v>130</v>
      </c>
      <c r="AU724" s="199" t="s">
        <v>81</v>
      </c>
      <c r="AV724" s="13" t="s">
        <v>81</v>
      </c>
      <c r="AW724" s="13" t="s">
        <v>132</v>
      </c>
      <c r="AX724" s="13" t="s">
        <v>71</v>
      </c>
      <c r="AY724" s="199" t="s">
        <v>120</v>
      </c>
    </row>
    <row r="725" spans="1:65" s="15" customFormat="1" ht="10">
      <c r="B725" s="211"/>
      <c r="C725" s="212"/>
      <c r="D725" s="190" t="s">
        <v>130</v>
      </c>
      <c r="E725" s="213" t="s">
        <v>19</v>
      </c>
      <c r="F725" s="214" t="s">
        <v>2114</v>
      </c>
      <c r="G725" s="212"/>
      <c r="H725" s="213" t="s">
        <v>19</v>
      </c>
      <c r="I725" s="215"/>
      <c r="J725" s="212"/>
      <c r="K725" s="212"/>
      <c r="L725" s="216"/>
      <c r="M725" s="217"/>
      <c r="N725" s="218"/>
      <c r="O725" s="218"/>
      <c r="P725" s="218"/>
      <c r="Q725" s="218"/>
      <c r="R725" s="218"/>
      <c r="S725" s="218"/>
      <c r="T725" s="219"/>
      <c r="AT725" s="220" t="s">
        <v>130</v>
      </c>
      <c r="AU725" s="220" t="s">
        <v>81</v>
      </c>
      <c r="AV725" s="15" t="s">
        <v>79</v>
      </c>
      <c r="AW725" s="15" t="s">
        <v>132</v>
      </c>
      <c r="AX725" s="15" t="s">
        <v>71</v>
      </c>
      <c r="AY725" s="220" t="s">
        <v>120</v>
      </c>
    </row>
    <row r="726" spans="1:65" s="13" customFormat="1" ht="10">
      <c r="B726" s="188"/>
      <c r="C726" s="189"/>
      <c r="D726" s="190" t="s">
        <v>130</v>
      </c>
      <c r="E726" s="191" t="s">
        <v>19</v>
      </c>
      <c r="F726" s="192" t="s">
        <v>2123</v>
      </c>
      <c r="G726" s="189"/>
      <c r="H726" s="193">
        <v>1.2767999999999999</v>
      </c>
      <c r="I726" s="194"/>
      <c r="J726" s="189"/>
      <c r="K726" s="189"/>
      <c r="L726" s="195"/>
      <c r="M726" s="196"/>
      <c r="N726" s="197"/>
      <c r="O726" s="197"/>
      <c r="P726" s="197"/>
      <c r="Q726" s="197"/>
      <c r="R726" s="197"/>
      <c r="S726" s="197"/>
      <c r="T726" s="198"/>
      <c r="AT726" s="199" t="s">
        <v>130</v>
      </c>
      <c r="AU726" s="199" t="s">
        <v>81</v>
      </c>
      <c r="AV726" s="13" t="s">
        <v>81</v>
      </c>
      <c r="AW726" s="13" t="s">
        <v>132</v>
      </c>
      <c r="AX726" s="13" t="s">
        <v>71</v>
      </c>
      <c r="AY726" s="199" t="s">
        <v>120</v>
      </c>
    </row>
    <row r="727" spans="1:65" s="15" customFormat="1" ht="10">
      <c r="B727" s="211"/>
      <c r="C727" s="212"/>
      <c r="D727" s="190" t="s">
        <v>130</v>
      </c>
      <c r="E727" s="213" t="s">
        <v>19</v>
      </c>
      <c r="F727" s="214" t="s">
        <v>2116</v>
      </c>
      <c r="G727" s="212"/>
      <c r="H727" s="213" t="s">
        <v>19</v>
      </c>
      <c r="I727" s="215"/>
      <c r="J727" s="212"/>
      <c r="K727" s="212"/>
      <c r="L727" s="216"/>
      <c r="M727" s="217"/>
      <c r="N727" s="218"/>
      <c r="O727" s="218"/>
      <c r="P727" s="218"/>
      <c r="Q727" s="218"/>
      <c r="R727" s="218"/>
      <c r="S727" s="218"/>
      <c r="T727" s="219"/>
      <c r="AT727" s="220" t="s">
        <v>130</v>
      </c>
      <c r="AU727" s="220" t="s">
        <v>81</v>
      </c>
      <c r="AV727" s="15" t="s">
        <v>79</v>
      </c>
      <c r="AW727" s="15" t="s">
        <v>132</v>
      </c>
      <c r="AX727" s="15" t="s">
        <v>71</v>
      </c>
      <c r="AY727" s="220" t="s">
        <v>120</v>
      </c>
    </row>
    <row r="728" spans="1:65" s="13" customFormat="1" ht="10">
      <c r="B728" s="188"/>
      <c r="C728" s="189"/>
      <c r="D728" s="190" t="s">
        <v>130</v>
      </c>
      <c r="E728" s="191" t="s">
        <v>19</v>
      </c>
      <c r="F728" s="192" t="s">
        <v>2124</v>
      </c>
      <c r="G728" s="189"/>
      <c r="H728" s="193">
        <v>3.52</v>
      </c>
      <c r="I728" s="194"/>
      <c r="J728" s="189"/>
      <c r="K728" s="189"/>
      <c r="L728" s="195"/>
      <c r="M728" s="196"/>
      <c r="N728" s="197"/>
      <c r="O728" s="197"/>
      <c r="P728" s="197"/>
      <c r="Q728" s="197"/>
      <c r="R728" s="197"/>
      <c r="S728" s="197"/>
      <c r="T728" s="198"/>
      <c r="AT728" s="199" t="s">
        <v>130</v>
      </c>
      <c r="AU728" s="199" t="s">
        <v>81</v>
      </c>
      <c r="AV728" s="13" t="s">
        <v>81</v>
      </c>
      <c r="AW728" s="13" t="s">
        <v>132</v>
      </c>
      <c r="AX728" s="13" t="s">
        <v>71</v>
      </c>
      <c r="AY728" s="199" t="s">
        <v>120</v>
      </c>
    </row>
    <row r="729" spans="1:65" s="13" customFormat="1" ht="10">
      <c r="B729" s="188"/>
      <c r="C729" s="189"/>
      <c r="D729" s="190" t="s">
        <v>130</v>
      </c>
      <c r="E729" s="191" t="s">
        <v>19</v>
      </c>
      <c r="F729" s="192" t="s">
        <v>2125</v>
      </c>
      <c r="G729" s="189"/>
      <c r="H729" s="193">
        <v>5.6055000000000001</v>
      </c>
      <c r="I729" s="194"/>
      <c r="J729" s="189"/>
      <c r="K729" s="189"/>
      <c r="L729" s="195"/>
      <c r="M729" s="196"/>
      <c r="N729" s="197"/>
      <c r="O729" s="197"/>
      <c r="P729" s="197"/>
      <c r="Q729" s="197"/>
      <c r="R729" s="197"/>
      <c r="S729" s="197"/>
      <c r="T729" s="198"/>
      <c r="AT729" s="199" t="s">
        <v>130</v>
      </c>
      <c r="AU729" s="199" t="s">
        <v>81</v>
      </c>
      <c r="AV729" s="13" t="s">
        <v>81</v>
      </c>
      <c r="AW729" s="13" t="s">
        <v>132</v>
      </c>
      <c r="AX729" s="13" t="s">
        <v>71</v>
      </c>
      <c r="AY729" s="199" t="s">
        <v>120</v>
      </c>
    </row>
    <row r="730" spans="1:65" s="16" customFormat="1" ht="10">
      <c r="B730" s="221"/>
      <c r="C730" s="222"/>
      <c r="D730" s="190" t="s">
        <v>130</v>
      </c>
      <c r="E730" s="223" t="s">
        <v>19</v>
      </c>
      <c r="F730" s="224" t="s">
        <v>165</v>
      </c>
      <c r="G730" s="222"/>
      <c r="H730" s="225">
        <v>48.341650000000001</v>
      </c>
      <c r="I730" s="226"/>
      <c r="J730" s="222"/>
      <c r="K730" s="222"/>
      <c r="L730" s="227"/>
      <c r="M730" s="228"/>
      <c r="N730" s="229"/>
      <c r="O730" s="229"/>
      <c r="P730" s="229"/>
      <c r="Q730" s="229"/>
      <c r="R730" s="229"/>
      <c r="S730" s="229"/>
      <c r="T730" s="230"/>
      <c r="AT730" s="231" t="s">
        <v>130</v>
      </c>
      <c r="AU730" s="231" t="s">
        <v>81</v>
      </c>
      <c r="AV730" s="16" t="s">
        <v>151</v>
      </c>
      <c r="AW730" s="16" t="s">
        <v>132</v>
      </c>
      <c r="AX730" s="16" t="s">
        <v>71</v>
      </c>
      <c r="AY730" s="231" t="s">
        <v>120</v>
      </c>
    </row>
    <row r="731" spans="1:65" s="14" customFormat="1" ht="10">
      <c r="B731" s="200"/>
      <c r="C731" s="201"/>
      <c r="D731" s="190" t="s">
        <v>130</v>
      </c>
      <c r="E731" s="202" t="s">
        <v>19</v>
      </c>
      <c r="F731" s="203" t="s">
        <v>133</v>
      </c>
      <c r="G731" s="201"/>
      <c r="H731" s="204">
        <v>94.11</v>
      </c>
      <c r="I731" s="205"/>
      <c r="J731" s="201"/>
      <c r="K731" s="201"/>
      <c r="L731" s="206"/>
      <c r="M731" s="207"/>
      <c r="N731" s="208"/>
      <c r="O731" s="208"/>
      <c r="P731" s="208"/>
      <c r="Q731" s="208"/>
      <c r="R731" s="208"/>
      <c r="S731" s="208"/>
      <c r="T731" s="209"/>
      <c r="AT731" s="210" t="s">
        <v>130</v>
      </c>
      <c r="AU731" s="210" t="s">
        <v>81</v>
      </c>
      <c r="AV731" s="14" t="s">
        <v>128</v>
      </c>
      <c r="AW731" s="14" t="s">
        <v>132</v>
      </c>
      <c r="AX731" s="14" t="s">
        <v>79</v>
      </c>
      <c r="AY731" s="210" t="s">
        <v>120</v>
      </c>
    </row>
    <row r="732" spans="1:65" s="2" customFormat="1" ht="21.75" customHeight="1">
      <c r="A732" s="36"/>
      <c r="B732" s="37"/>
      <c r="C732" s="175" t="s">
        <v>1240</v>
      </c>
      <c r="D732" s="175" t="s">
        <v>123</v>
      </c>
      <c r="E732" s="176" t="s">
        <v>2126</v>
      </c>
      <c r="F732" s="177" t="s">
        <v>2127</v>
      </c>
      <c r="G732" s="178" t="s">
        <v>404</v>
      </c>
      <c r="H732" s="179">
        <v>129.02699999999999</v>
      </c>
      <c r="I732" s="180"/>
      <c r="J732" s="181">
        <f>ROUND(I732*H732,2)</f>
        <v>0</v>
      </c>
      <c r="K732" s="177" t="s">
        <v>536</v>
      </c>
      <c r="L732" s="41"/>
      <c r="M732" s="182" t="s">
        <v>19</v>
      </c>
      <c r="N732" s="183" t="s">
        <v>42</v>
      </c>
      <c r="O732" s="66"/>
      <c r="P732" s="184">
        <f>O732*H732</f>
        <v>0</v>
      </c>
      <c r="Q732" s="184">
        <v>6.0429999999999998E-2</v>
      </c>
      <c r="R732" s="184">
        <f>Q732*H732</f>
        <v>7.7971016099999986</v>
      </c>
      <c r="S732" s="184">
        <v>0</v>
      </c>
      <c r="T732" s="185">
        <f>S732*H732</f>
        <v>0</v>
      </c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R732" s="186" t="s">
        <v>128</v>
      </c>
      <c r="AT732" s="186" t="s">
        <v>123</v>
      </c>
      <c r="AU732" s="186" t="s">
        <v>81</v>
      </c>
      <c r="AY732" s="19" t="s">
        <v>120</v>
      </c>
      <c r="BE732" s="187">
        <f>IF(N732="základní",J732,0)</f>
        <v>0</v>
      </c>
      <c r="BF732" s="187">
        <f>IF(N732="snížená",J732,0)</f>
        <v>0</v>
      </c>
      <c r="BG732" s="187">
        <f>IF(N732="zákl. přenesená",J732,0)</f>
        <v>0</v>
      </c>
      <c r="BH732" s="187">
        <f>IF(N732="sníž. přenesená",J732,0)</f>
        <v>0</v>
      </c>
      <c r="BI732" s="187">
        <f>IF(N732="nulová",J732,0)</f>
        <v>0</v>
      </c>
      <c r="BJ732" s="19" t="s">
        <v>79</v>
      </c>
      <c r="BK732" s="187">
        <f>ROUND(I732*H732,2)</f>
        <v>0</v>
      </c>
      <c r="BL732" s="19" t="s">
        <v>128</v>
      </c>
      <c r="BM732" s="186" t="s">
        <v>2128</v>
      </c>
    </row>
    <row r="733" spans="1:65" s="2" customFormat="1" ht="10">
      <c r="A733" s="36"/>
      <c r="B733" s="37"/>
      <c r="C733" s="38"/>
      <c r="D733" s="245" t="s">
        <v>538</v>
      </c>
      <c r="E733" s="38"/>
      <c r="F733" s="246" t="s">
        <v>2129</v>
      </c>
      <c r="G733" s="38"/>
      <c r="H733" s="38"/>
      <c r="I733" s="247"/>
      <c r="J733" s="38"/>
      <c r="K733" s="38"/>
      <c r="L733" s="41"/>
      <c r="M733" s="248"/>
      <c r="N733" s="249"/>
      <c r="O733" s="66"/>
      <c r="P733" s="66"/>
      <c r="Q733" s="66"/>
      <c r="R733" s="66"/>
      <c r="S733" s="66"/>
      <c r="T733" s="67"/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T733" s="19" t="s">
        <v>538</v>
      </c>
      <c r="AU733" s="19" t="s">
        <v>81</v>
      </c>
    </row>
    <row r="734" spans="1:65" s="15" customFormat="1" ht="10">
      <c r="B734" s="211"/>
      <c r="C734" s="212"/>
      <c r="D734" s="190" t="s">
        <v>130</v>
      </c>
      <c r="E734" s="213" t="s">
        <v>19</v>
      </c>
      <c r="F734" s="214" t="s">
        <v>2073</v>
      </c>
      <c r="G734" s="212"/>
      <c r="H734" s="213" t="s">
        <v>19</v>
      </c>
      <c r="I734" s="215"/>
      <c r="J734" s="212"/>
      <c r="K734" s="212"/>
      <c r="L734" s="216"/>
      <c r="M734" s="217"/>
      <c r="N734" s="218"/>
      <c r="O734" s="218"/>
      <c r="P734" s="218"/>
      <c r="Q734" s="218"/>
      <c r="R734" s="218"/>
      <c r="S734" s="218"/>
      <c r="T734" s="219"/>
      <c r="AT734" s="220" t="s">
        <v>130</v>
      </c>
      <c r="AU734" s="220" t="s">
        <v>81</v>
      </c>
      <c r="AV734" s="15" t="s">
        <v>79</v>
      </c>
      <c r="AW734" s="15" t="s">
        <v>132</v>
      </c>
      <c r="AX734" s="15" t="s">
        <v>71</v>
      </c>
      <c r="AY734" s="220" t="s">
        <v>120</v>
      </c>
    </row>
    <row r="735" spans="1:65" s="15" customFormat="1" ht="10">
      <c r="B735" s="211"/>
      <c r="C735" s="212"/>
      <c r="D735" s="190" t="s">
        <v>130</v>
      </c>
      <c r="E735" s="213" t="s">
        <v>19</v>
      </c>
      <c r="F735" s="214" t="s">
        <v>2130</v>
      </c>
      <c r="G735" s="212"/>
      <c r="H735" s="213" t="s">
        <v>19</v>
      </c>
      <c r="I735" s="215"/>
      <c r="J735" s="212"/>
      <c r="K735" s="212"/>
      <c r="L735" s="216"/>
      <c r="M735" s="217"/>
      <c r="N735" s="218"/>
      <c r="O735" s="218"/>
      <c r="P735" s="218"/>
      <c r="Q735" s="218"/>
      <c r="R735" s="218"/>
      <c r="S735" s="218"/>
      <c r="T735" s="219"/>
      <c r="AT735" s="220" t="s">
        <v>130</v>
      </c>
      <c r="AU735" s="220" t="s">
        <v>81</v>
      </c>
      <c r="AV735" s="15" t="s">
        <v>79</v>
      </c>
      <c r="AW735" s="15" t="s">
        <v>132</v>
      </c>
      <c r="AX735" s="15" t="s">
        <v>71</v>
      </c>
      <c r="AY735" s="220" t="s">
        <v>120</v>
      </c>
    </row>
    <row r="736" spans="1:65" s="13" customFormat="1" ht="10">
      <c r="B736" s="188"/>
      <c r="C736" s="189"/>
      <c r="D736" s="190" t="s">
        <v>130</v>
      </c>
      <c r="E736" s="191" t="s">
        <v>19</v>
      </c>
      <c r="F736" s="192" t="s">
        <v>2131</v>
      </c>
      <c r="G736" s="189"/>
      <c r="H736" s="193">
        <v>27.696000000000002</v>
      </c>
      <c r="I736" s="194"/>
      <c r="J736" s="189"/>
      <c r="K736" s="189"/>
      <c r="L736" s="195"/>
      <c r="M736" s="196"/>
      <c r="N736" s="197"/>
      <c r="O736" s="197"/>
      <c r="P736" s="197"/>
      <c r="Q736" s="197"/>
      <c r="R736" s="197"/>
      <c r="S736" s="197"/>
      <c r="T736" s="198"/>
      <c r="AT736" s="199" t="s">
        <v>130</v>
      </c>
      <c r="AU736" s="199" t="s">
        <v>81</v>
      </c>
      <c r="AV736" s="13" t="s">
        <v>81</v>
      </c>
      <c r="AW736" s="13" t="s">
        <v>132</v>
      </c>
      <c r="AX736" s="13" t="s">
        <v>71</v>
      </c>
      <c r="AY736" s="199" t="s">
        <v>120</v>
      </c>
    </row>
    <row r="737" spans="2:51" s="13" customFormat="1" ht="10">
      <c r="B737" s="188"/>
      <c r="C737" s="189"/>
      <c r="D737" s="190" t="s">
        <v>130</v>
      </c>
      <c r="E737" s="191" t="s">
        <v>19</v>
      </c>
      <c r="F737" s="192" t="s">
        <v>2132</v>
      </c>
      <c r="G737" s="189"/>
      <c r="H737" s="193">
        <v>14.425000000000001</v>
      </c>
      <c r="I737" s="194"/>
      <c r="J737" s="189"/>
      <c r="K737" s="189"/>
      <c r="L737" s="195"/>
      <c r="M737" s="196"/>
      <c r="N737" s="197"/>
      <c r="O737" s="197"/>
      <c r="P737" s="197"/>
      <c r="Q737" s="197"/>
      <c r="R737" s="197"/>
      <c r="S737" s="197"/>
      <c r="T737" s="198"/>
      <c r="AT737" s="199" t="s">
        <v>130</v>
      </c>
      <c r="AU737" s="199" t="s">
        <v>81</v>
      </c>
      <c r="AV737" s="13" t="s">
        <v>81</v>
      </c>
      <c r="AW737" s="13" t="s">
        <v>132</v>
      </c>
      <c r="AX737" s="13" t="s">
        <v>71</v>
      </c>
      <c r="AY737" s="199" t="s">
        <v>120</v>
      </c>
    </row>
    <row r="738" spans="2:51" s="15" customFormat="1" ht="10">
      <c r="B738" s="211"/>
      <c r="C738" s="212"/>
      <c r="D738" s="190" t="s">
        <v>130</v>
      </c>
      <c r="E738" s="213" t="s">
        <v>19</v>
      </c>
      <c r="F738" s="214" t="s">
        <v>2133</v>
      </c>
      <c r="G738" s="212"/>
      <c r="H738" s="213" t="s">
        <v>19</v>
      </c>
      <c r="I738" s="215"/>
      <c r="J738" s="212"/>
      <c r="K738" s="212"/>
      <c r="L738" s="216"/>
      <c r="M738" s="217"/>
      <c r="N738" s="218"/>
      <c r="O738" s="218"/>
      <c r="P738" s="218"/>
      <c r="Q738" s="218"/>
      <c r="R738" s="218"/>
      <c r="S738" s="218"/>
      <c r="T738" s="219"/>
      <c r="AT738" s="220" t="s">
        <v>130</v>
      </c>
      <c r="AU738" s="220" t="s">
        <v>81</v>
      </c>
      <c r="AV738" s="15" t="s">
        <v>79</v>
      </c>
      <c r="AW738" s="15" t="s">
        <v>132</v>
      </c>
      <c r="AX738" s="15" t="s">
        <v>71</v>
      </c>
      <c r="AY738" s="220" t="s">
        <v>120</v>
      </c>
    </row>
    <row r="739" spans="2:51" s="13" customFormat="1" ht="10">
      <c r="B739" s="188"/>
      <c r="C739" s="189"/>
      <c r="D739" s="190" t="s">
        <v>130</v>
      </c>
      <c r="E739" s="191" t="s">
        <v>19</v>
      </c>
      <c r="F739" s="192" t="s">
        <v>2134</v>
      </c>
      <c r="G739" s="189"/>
      <c r="H739" s="193">
        <v>5.8559999999999999</v>
      </c>
      <c r="I739" s="194"/>
      <c r="J739" s="189"/>
      <c r="K739" s="189"/>
      <c r="L739" s="195"/>
      <c r="M739" s="196"/>
      <c r="N739" s="197"/>
      <c r="O739" s="197"/>
      <c r="P739" s="197"/>
      <c r="Q739" s="197"/>
      <c r="R739" s="197"/>
      <c r="S739" s="197"/>
      <c r="T739" s="198"/>
      <c r="AT739" s="199" t="s">
        <v>130</v>
      </c>
      <c r="AU739" s="199" t="s">
        <v>81</v>
      </c>
      <c r="AV739" s="13" t="s">
        <v>81</v>
      </c>
      <c r="AW739" s="13" t="s">
        <v>132</v>
      </c>
      <c r="AX739" s="13" t="s">
        <v>71</v>
      </c>
      <c r="AY739" s="199" t="s">
        <v>120</v>
      </c>
    </row>
    <row r="740" spans="2:51" s="13" customFormat="1" ht="10">
      <c r="B740" s="188"/>
      <c r="C740" s="189"/>
      <c r="D740" s="190" t="s">
        <v>130</v>
      </c>
      <c r="E740" s="191" t="s">
        <v>19</v>
      </c>
      <c r="F740" s="192" t="s">
        <v>2135</v>
      </c>
      <c r="G740" s="189"/>
      <c r="H740" s="193">
        <v>4.0259999999999998</v>
      </c>
      <c r="I740" s="194"/>
      <c r="J740" s="189"/>
      <c r="K740" s="189"/>
      <c r="L740" s="195"/>
      <c r="M740" s="196"/>
      <c r="N740" s="197"/>
      <c r="O740" s="197"/>
      <c r="P740" s="197"/>
      <c r="Q740" s="197"/>
      <c r="R740" s="197"/>
      <c r="S740" s="197"/>
      <c r="T740" s="198"/>
      <c r="AT740" s="199" t="s">
        <v>130</v>
      </c>
      <c r="AU740" s="199" t="s">
        <v>81</v>
      </c>
      <c r="AV740" s="13" t="s">
        <v>81</v>
      </c>
      <c r="AW740" s="13" t="s">
        <v>132</v>
      </c>
      <c r="AX740" s="13" t="s">
        <v>71</v>
      </c>
      <c r="AY740" s="199" t="s">
        <v>120</v>
      </c>
    </row>
    <row r="741" spans="2:51" s="15" customFormat="1" ht="10">
      <c r="B741" s="211"/>
      <c r="C741" s="212"/>
      <c r="D741" s="190" t="s">
        <v>130</v>
      </c>
      <c r="E741" s="213" t="s">
        <v>19</v>
      </c>
      <c r="F741" s="214" t="s">
        <v>2136</v>
      </c>
      <c r="G741" s="212"/>
      <c r="H741" s="213" t="s">
        <v>19</v>
      </c>
      <c r="I741" s="215"/>
      <c r="J741" s="212"/>
      <c r="K741" s="212"/>
      <c r="L741" s="216"/>
      <c r="M741" s="217"/>
      <c r="N741" s="218"/>
      <c r="O741" s="218"/>
      <c r="P741" s="218"/>
      <c r="Q741" s="218"/>
      <c r="R741" s="218"/>
      <c r="S741" s="218"/>
      <c r="T741" s="219"/>
      <c r="AT741" s="220" t="s">
        <v>130</v>
      </c>
      <c r="AU741" s="220" t="s">
        <v>81</v>
      </c>
      <c r="AV741" s="15" t="s">
        <v>79</v>
      </c>
      <c r="AW741" s="15" t="s">
        <v>132</v>
      </c>
      <c r="AX741" s="15" t="s">
        <v>71</v>
      </c>
      <c r="AY741" s="220" t="s">
        <v>120</v>
      </c>
    </row>
    <row r="742" spans="2:51" s="13" customFormat="1" ht="10">
      <c r="B742" s="188"/>
      <c r="C742" s="189"/>
      <c r="D742" s="190" t="s">
        <v>130</v>
      </c>
      <c r="E742" s="191" t="s">
        <v>19</v>
      </c>
      <c r="F742" s="192" t="s">
        <v>2137</v>
      </c>
      <c r="G742" s="189"/>
      <c r="H742" s="193">
        <v>2.9279999999999999</v>
      </c>
      <c r="I742" s="194"/>
      <c r="J742" s="189"/>
      <c r="K742" s="189"/>
      <c r="L742" s="195"/>
      <c r="M742" s="196"/>
      <c r="N742" s="197"/>
      <c r="O742" s="197"/>
      <c r="P742" s="197"/>
      <c r="Q742" s="197"/>
      <c r="R742" s="197"/>
      <c r="S742" s="197"/>
      <c r="T742" s="198"/>
      <c r="AT742" s="199" t="s">
        <v>130</v>
      </c>
      <c r="AU742" s="199" t="s">
        <v>81</v>
      </c>
      <c r="AV742" s="13" t="s">
        <v>81</v>
      </c>
      <c r="AW742" s="13" t="s">
        <v>132</v>
      </c>
      <c r="AX742" s="13" t="s">
        <v>71</v>
      </c>
      <c r="AY742" s="199" t="s">
        <v>120</v>
      </c>
    </row>
    <row r="743" spans="2:51" s="15" customFormat="1" ht="10">
      <c r="B743" s="211"/>
      <c r="C743" s="212"/>
      <c r="D743" s="190" t="s">
        <v>130</v>
      </c>
      <c r="E743" s="213" t="s">
        <v>19</v>
      </c>
      <c r="F743" s="214" t="s">
        <v>2138</v>
      </c>
      <c r="G743" s="212"/>
      <c r="H743" s="213" t="s">
        <v>19</v>
      </c>
      <c r="I743" s="215"/>
      <c r="J743" s="212"/>
      <c r="K743" s="212"/>
      <c r="L743" s="216"/>
      <c r="M743" s="217"/>
      <c r="N743" s="218"/>
      <c r="O743" s="218"/>
      <c r="P743" s="218"/>
      <c r="Q743" s="218"/>
      <c r="R743" s="218"/>
      <c r="S743" s="218"/>
      <c r="T743" s="219"/>
      <c r="AT743" s="220" t="s">
        <v>130</v>
      </c>
      <c r="AU743" s="220" t="s">
        <v>81</v>
      </c>
      <c r="AV743" s="15" t="s">
        <v>79</v>
      </c>
      <c r="AW743" s="15" t="s">
        <v>132</v>
      </c>
      <c r="AX743" s="15" t="s">
        <v>71</v>
      </c>
      <c r="AY743" s="220" t="s">
        <v>120</v>
      </c>
    </row>
    <row r="744" spans="2:51" s="13" customFormat="1" ht="10">
      <c r="B744" s="188"/>
      <c r="C744" s="189"/>
      <c r="D744" s="190" t="s">
        <v>130</v>
      </c>
      <c r="E744" s="191" t="s">
        <v>19</v>
      </c>
      <c r="F744" s="192" t="s">
        <v>2139</v>
      </c>
      <c r="G744" s="189"/>
      <c r="H744" s="193">
        <v>2.5524</v>
      </c>
      <c r="I744" s="194"/>
      <c r="J744" s="189"/>
      <c r="K744" s="189"/>
      <c r="L744" s="195"/>
      <c r="M744" s="196"/>
      <c r="N744" s="197"/>
      <c r="O744" s="197"/>
      <c r="P744" s="197"/>
      <c r="Q744" s="197"/>
      <c r="R744" s="197"/>
      <c r="S744" s="197"/>
      <c r="T744" s="198"/>
      <c r="AT744" s="199" t="s">
        <v>130</v>
      </c>
      <c r="AU744" s="199" t="s">
        <v>81</v>
      </c>
      <c r="AV744" s="13" t="s">
        <v>81</v>
      </c>
      <c r="AW744" s="13" t="s">
        <v>132</v>
      </c>
      <c r="AX744" s="13" t="s">
        <v>71</v>
      </c>
      <c r="AY744" s="199" t="s">
        <v>120</v>
      </c>
    </row>
    <row r="745" spans="2:51" s="13" customFormat="1" ht="10">
      <c r="B745" s="188"/>
      <c r="C745" s="189"/>
      <c r="D745" s="190" t="s">
        <v>130</v>
      </c>
      <c r="E745" s="191" t="s">
        <v>19</v>
      </c>
      <c r="F745" s="192" t="s">
        <v>2140</v>
      </c>
      <c r="G745" s="189"/>
      <c r="H745" s="193">
        <v>4.1433900000000001</v>
      </c>
      <c r="I745" s="194"/>
      <c r="J745" s="189"/>
      <c r="K745" s="189"/>
      <c r="L745" s="195"/>
      <c r="M745" s="196"/>
      <c r="N745" s="197"/>
      <c r="O745" s="197"/>
      <c r="P745" s="197"/>
      <c r="Q745" s="197"/>
      <c r="R745" s="197"/>
      <c r="S745" s="197"/>
      <c r="T745" s="198"/>
      <c r="AT745" s="199" t="s">
        <v>130</v>
      </c>
      <c r="AU745" s="199" t="s">
        <v>81</v>
      </c>
      <c r="AV745" s="13" t="s">
        <v>81</v>
      </c>
      <c r="AW745" s="13" t="s">
        <v>132</v>
      </c>
      <c r="AX745" s="13" t="s">
        <v>71</v>
      </c>
      <c r="AY745" s="199" t="s">
        <v>120</v>
      </c>
    </row>
    <row r="746" spans="2:51" s="16" customFormat="1" ht="10">
      <c r="B746" s="221"/>
      <c r="C746" s="222"/>
      <c r="D746" s="190" t="s">
        <v>130</v>
      </c>
      <c r="E746" s="223" t="s">
        <v>19</v>
      </c>
      <c r="F746" s="224" t="s">
        <v>165</v>
      </c>
      <c r="G746" s="222"/>
      <c r="H746" s="225">
        <v>61.62679</v>
      </c>
      <c r="I746" s="226"/>
      <c r="J746" s="222"/>
      <c r="K746" s="222"/>
      <c r="L746" s="227"/>
      <c r="M746" s="228"/>
      <c r="N746" s="229"/>
      <c r="O746" s="229"/>
      <c r="P746" s="229"/>
      <c r="Q746" s="229"/>
      <c r="R746" s="229"/>
      <c r="S746" s="229"/>
      <c r="T746" s="230"/>
      <c r="AT746" s="231" t="s">
        <v>130</v>
      </c>
      <c r="AU746" s="231" t="s">
        <v>81</v>
      </c>
      <c r="AV746" s="16" t="s">
        <v>151</v>
      </c>
      <c r="AW746" s="16" t="s">
        <v>132</v>
      </c>
      <c r="AX746" s="16" t="s">
        <v>71</v>
      </c>
      <c r="AY746" s="231" t="s">
        <v>120</v>
      </c>
    </row>
    <row r="747" spans="2:51" s="15" customFormat="1" ht="10">
      <c r="B747" s="211"/>
      <c r="C747" s="212"/>
      <c r="D747" s="190" t="s">
        <v>130</v>
      </c>
      <c r="E747" s="213" t="s">
        <v>19</v>
      </c>
      <c r="F747" s="214" t="s">
        <v>2090</v>
      </c>
      <c r="G747" s="212"/>
      <c r="H747" s="213" t="s">
        <v>19</v>
      </c>
      <c r="I747" s="215"/>
      <c r="J747" s="212"/>
      <c r="K747" s="212"/>
      <c r="L747" s="216"/>
      <c r="M747" s="217"/>
      <c r="N747" s="218"/>
      <c r="O747" s="218"/>
      <c r="P747" s="218"/>
      <c r="Q747" s="218"/>
      <c r="R747" s="218"/>
      <c r="S747" s="218"/>
      <c r="T747" s="219"/>
      <c r="AT747" s="220" t="s">
        <v>130</v>
      </c>
      <c r="AU747" s="220" t="s">
        <v>81</v>
      </c>
      <c r="AV747" s="15" t="s">
        <v>79</v>
      </c>
      <c r="AW747" s="15" t="s">
        <v>132</v>
      </c>
      <c r="AX747" s="15" t="s">
        <v>71</v>
      </c>
      <c r="AY747" s="220" t="s">
        <v>120</v>
      </c>
    </row>
    <row r="748" spans="2:51" s="15" customFormat="1" ht="10">
      <c r="B748" s="211"/>
      <c r="C748" s="212"/>
      <c r="D748" s="190" t="s">
        <v>130</v>
      </c>
      <c r="E748" s="213" t="s">
        <v>19</v>
      </c>
      <c r="F748" s="214" t="s">
        <v>2130</v>
      </c>
      <c r="G748" s="212"/>
      <c r="H748" s="213" t="s">
        <v>19</v>
      </c>
      <c r="I748" s="215"/>
      <c r="J748" s="212"/>
      <c r="K748" s="212"/>
      <c r="L748" s="216"/>
      <c r="M748" s="217"/>
      <c r="N748" s="218"/>
      <c r="O748" s="218"/>
      <c r="P748" s="218"/>
      <c r="Q748" s="218"/>
      <c r="R748" s="218"/>
      <c r="S748" s="218"/>
      <c r="T748" s="219"/>
      <c r="AT748" s="220" t="s">
        <v>130</v>
      </c>
      <c r="AU748" s="220" t="s">
        <v>81</v>
      </c>
      <c r="AV748" s="15" t="s">
        <v>79</v>
      </c>
      <c r="AW748" s="15" t="s">
        <v>132</v>
      </c>
      <c r="AX748" s="15" t="s">
        <v>71</v>
      </c>
      <c r="AY748" s="220" t="s">
        <v>120</v>
      </c>
    </row>
    <row r="749" spans="2:51" s="13" customFormat="1" ht="10">
      <c r="B749" s="188"/>
      <c r="C749" s="189"/>
      <c r="D749" s="190" t="s">
        <v>130</v>
      </c>
      <c r="E749" s="191" t="s">
        <v>19</v>
      </c>
      <c r="F749" s="192" t="s">
        <v>2141</v>
      </c>
      <c r="G749" s="189"/>
      <c r="H749" s="193">
        <v>30.995999999999999</v>
      </c>
      <c r="I749" s="194"/>
      <c r="J749" s="189"/>
      <c r="K749" s="189"/>
      <c r="L749" s="195"/>
      <c r="M749" s="196"/>
      <c r="N749" s="197"/>
      <c r="O749" s="197"/>
      <c r="P749" s="197"/>
      <c r="Q749" s="197"/>
      <c r="R749" s="197"/>
      <c r="S749" s="197"/>
      <c r="T749" s="198"/>
      <c r="AT749" s="199" t="s">
        <v>130</v>
      </c>
      <c r="AU749" s="199" t="s">
        <v>81</v>
      </c>
      <c r="AV749" s="13" t="s">
        <v>81</v>
      </c>
      <c r="AW749" s="13" t="s">
        <v>132</v>
      </c>
      <c r="AX749" s="13" t="s">
        <v>71</v>
      </c>
      <c r="AY749" s="199" t="s">
        <v>120</v>
      </c>
    </row>
    <row r="750" spans="2:51" s="13" customFormat="1" ht="10">
      <c r="B750" s="188"/>
      <c r="C750" s="189"/>
      <c r="D750" s="190" t="s">
        <v>130</v>
      </c>
      <c r="E750" s="191" t="s">
        <v>19</v>
      </c>
      <c r="F750" s="192" t="s">
        <v>2142</v>
      </c>
      <c r="G750" s="189"/>
      <c r="H750" s="193">
        <v>17.1585</v>
      </c>
      <c r="I750" s="194"/>
      <c r="J750" s="189"/>
      <c r="K750" s="189"/>
      <c r="L750" s="195"/>
      <c r="M750" s="196"/>
      <c r="N750" s="197"/>
      <c r="O750" s="197"/>
      <c r="P750" s="197"/>
      <c r="Q750" s="197"/>
      <c r="R750" s="197"/>
      <c r="S750" s="197"/>
      <c r="T750" s="198"/>
      <c r="AT750" s="199" t="s">
        <v>130</v>
      </c>
      <c r="AU750" s="199" t="s">
        <v>81</v>
      </c>
      <c r="AV750" s="13" t="s">
        <v>81</v>
      </c>
      <c r="AW750" s="13" t="s">
        <v>132</v>
      </c>
      <c r="AX750" s="13" t="s">
        <v>71</v>
      </c>
      <c r="AY750" s="199" t="s">
        <v>120</v>
      </c>
    </row>
    <row r="751" spans="2:51" s="15" customFormat="1" ht="10">
      <c r="B751" s="211"/>
      <c r="C751" s="212"/>
      <c r="D751" s="190" t="s">
        <v>130</v>
      </c>
      <c r="E751" s="213" t="s">
        <v>19</v>
      </c>
      <c r="F751" s="214" t="s">
        <v>2143</v>
      </c>
      <c r="G751" s="212"/>
      <c r="H751" s="213" t="s">
        <v>19</v>
      </c>
      <c r="I751" s="215"/>
      <c r="J751" s="212"/>
      <c r="K751" s="212"/>
      <c r="L751" s="216"/>
      <c r="M751" s="217"/>
      <c r="N751" s="218"/>
      <c r="O751" s="218"/>
      <c r="P751" s="218"/>
      <c r="Q751" s="218"/>
      <c r="R751" s="218"/>
      <c r="S751" s="218"/>
      <c r="T751" s="219"/>
      <c r="AT751" s="220" t="s">
        <v>130</v>
      </c>
      <c r="AU751" s="220" t="s">
        <v>81</v>
      </c>
      <c r="AV751" s="15" t="s">
        <v>79</v>
      </c>
      <c r="AW751" s="15" t="s">
        <v>132</v>
      </c>
      <c r="AX751" s="15" t="s">
        <v>71</v>
      </c>
      <c r="AY751" s="220" t="s">
        <v>120</v>
      </c>
    </row>
    <row r="752" spans="2:51" s="13" customFormat="1" ht="10">
      <c r="B752" s="188"/>
      <c r="C752" s="189"/>
      <c r="D752" s="190" t="s">
        <v>130</v>
      </c>
      <c r="E752" s="191" t="s">
        <v>19</v>
      </c>
      <c r="F752" s="192" t="s">
        <v>2144</v>
      </c>
      <c r="G752" s="189"/>
      <c r="H752" s="193">
        <v>6.8879999999999999</v>
      </c>
      <c r="I752" s="194"/>
      <c r="J752" s="189"/>
      <c r="K752" s="189"/>
      <c r="L752" s="195"/>
      <c r="M752" s="196"/>
      <c r="N752" s="197"/>
      <c r="O752" s="197"/>
      <c r="P752" s="197"/>
      <c r="Q752" s="197"/>
      <c r="R752" s="197"/>
      <c r="S752" s="197"/>
      <c r="T752" s="198"/>
      <c r="AT752" s="199" t="s">
        <v>130</v>
      </c>
      <c r="AU752" s="199" t="s">
        <v>81</v>
      </c>
      <c r="AV752" s="13" t="s">
        <v>81</v>
      </c>
      <c r="AW752" s="13" t="s">
        <v>132</v>
      </c>
      <c r="AX752" s="13" t="s">
        <v>71</v>
      </c>
      <c r="AY752" s="199" t="s">
        <v>120</v>
      </c>
    </row>
    <row r="753" spans="1:65" s="13" customFormat="1" ht="10">
      <c r="B753" s="188"/>
      <c r="C753" s="189"/>
      <c r="D753" s="190" t="s">
        <v>130</v>
      </c>
      <c r="E753" s="191" t="s">
        <v>19</v>
      </c>
      <c r="F753" s="192" t="s">
        <v>2145</v>
      </c>
      <c r="G753" s="189"/>
      <c r="H753" s="193">
        <v>3.69</v>
      </c>
      <c r="I753" s="194"/>
      <c r="J753" s="189"/>
      <c r="K753" s="189"/>
      <c r="L753" s="195"/>
      <c r="M753" s="196"/>
      <c r="N753" s="197"/>
      <c r="O753" s="197"/>
      <c r="P753" s="197"/>
      <c r="Q753" s="197"/>
      <c r="R753" s="197"/>
      <c r="S753" s="197"/>
      <c r="T753" s="198"/>
      <c r="AT753" s="199" t="s">
        <v>130</v>
      </c>
      <c r="AU753" s="199" t="s">
        <v>81</v>
      </c>
      <c r="AV753" s="13" t="s">
        <v>81</v>
      </c>
      <c r="AW753" s="13" t="s">
        <v>132</v>
      </c>
      <c r="AX753" s="13" t="s">
        <v>71</v>
      </c>
      <c r="AY753" s="199" t="s">
        <v>120</v>
      </c>
    </row>
    <row r="754" spans="1:65" s="15" customFormat="1" ht="10">
      <c r="B754" s="211"/>
      <c r="C754" s="212"/>
      <c r="D754" s="190" t="s">
        <v>130</v>
      </c>
      <c r="E754" s="213" t="s">
        <v>19</v>
      </c>
      <c r="F754" s="214" t="s">
        <v>2146</v>
      </c>
      <c r="G754" s="212"/>
      <c r="H754" s="213" t="s">
        <v>19</v>
      </c>
      <c r="I754" s="215"/>
      <c r="J754" s="212"/>
      <c r="K754" s="212"/>
      <c r="L754" s="216"/>
      <c r="M754" s="217"/>
      <c r="N754" s="218"/>
      <c r="O754" s="218"/>
      <c r="P754" s="218"/>
      <c r="Q754" s="218"/>
      <c r="R754" s="218"/>
      <c r="S754" s="218"/>
      <c r="T754" s="219"/>
      <c r="AT754" s="220" t="s">
        <v>130</v>
      </c>
      <c r="AU754" s="220" t="s">
        <v>81</v>
      </c>
      <c r="AV754" s="15" t="s">
        <v>79</v>
      </c>
      <c r="AW754" s="15" t="s">
        <v>132</v>
      </c>
      <c r="AX754" s="15" t="s">
        <v>71</v>
      </c>
      <c r="AY754" s="220" t="s">
        <v>120</v>
      </c>
    </row>
    <row r="755" spans="1:65" s="13" customFormat="1" ht="10">
      <c r="B755" s="188"/>
      <c r="C755" s="189"/>
      <c r="D755" s="190" t="s">
        <v>130</v>
      </c>
      <c r="E755" s="191" t="s">
        <v>19</v>
      </c>
      <c r="F755" s="192" t="s">
        <v>2147</v>
      </c>
      <c r="G755" s="189"/>
      <c r="H755" s="193">
        <v>3.1920000000000002</v>
      </c>
      <c r="I755" s="194"/>
      <c r="J755" s="189"/>
      <c r="K755" s="189"/>
      <c r="L755" s="195"/>
      <c r="M755" s="196"/>
      <c r="N755" s="197"/>
      <c r="O755" s="197"/>
      <c r="P755" s="197"/>
      <c r="Q755" s="197"/>
      <c r="R755" s="197"/>
      <c r="S755" s="197"/>
      <c r="T755" s="198"/>
      <c r="AT755" s="199" t="s">
        <v>130</v>
      </c>
      <c r="AU755" s="199" t="s">
        <v>81</v>
      </c>
      <c r="AV755" s="13" t="s">
        <v>81</v>
      </c>
      <c r="AW755" s="13" t="s">
        <v>132</v>
      </c>
      <c r="AX755" s="13" t="s">
        <v>71</v>
      </c>
      <c r="AY755" s="199" t="s">
        <v>120</v>
      </c>
    </row>
    <row r="756" spans="1:65" s="15" customFormat="1" ht="10">
      <c r="B756" s="211"/>
      <c r="C756" s="212"/>
      <c r="D756" s="190" t="s">
        <v>130</v>
      </c>
      <c r="E756" s="213" t="s">
        <v>19</v>
      </c>
      <c r="F756" s="214" t="s">
        <v>2138</v>
      </c>
      <c r="G756" s="212"/>
      <c r="H756" s="213" t="s">
        <v>19</v>
      </c>
      <c r="I756" s="215"/>
      <c r="J756" s="212"/>
      <c r="K756" s="212"/>
      <c r="L756" s="216"/>
      <c r="M756" s="217"/>
      <c r="N756" s="218"/>
      <c r="O756" s="218"/>
      <c r="P756" s="218"/>
      <c r="Q756" s="218"/>
      <c r="R756" s="218"/>
      <c r="S756" s="218"/>
      <c r="T756" s="219"/>
      <c r="AT756" s="220" t="s">
        <v>130</v>
      </c>
      <c r="AU756" s="220" t="s">
        <v>81</v>
      </c>
      <c r="AV756" s="15" t="s">
        <v>79</v>
      </c>
      <c r="AW756" s="15" t="s">
        <v>132</v>
      </c>
      <c r="AX756" s="15" t="s">
        <v>71</v>
      </c>
      <c r="AY756" s="220" t="s">
        <v>120</v>
      </c>
    </row>
    <row r="757" spans="1:65" s="13" customFormat="1" ht="10">
      <c r="B757" s="188"/>
      <c r="C757" s="189"/>
      <c r="D757" s="190" t="s">
        <v>130</v>
      </c>
      <c r="E757" s="191" t="s">
        <v>19</v>
      </c>
      <c r="F757" s="192" t="s">
        <v>2148</v>
      </c>
      <c r="G757" s="189"/>
      <c r="H757" s="193">
        <v>2.1120000000000001</v>
      </c>
      <c r="I757" s="194"/>
      <c r="J757" s="189"/>
      <c r="K757" s="189"/>
      <c r="L757" s="195"/>
      <c r="M757" s="196"/>
      <c r="N757" s="197"/>
      <c r="O757" s="197"/>
      <c r="P757" s="197"/>
      <c r="Q757" s="197"/>
      <c r="R757" s="197"/>
      <c r="S757" s="197"/>
      <c r="T757" s="198"/>
      <c r="AT757" s="199" t="s">
        <v>130</v>
      </c>
      <c r="AU757" s="199" t="s">
        <v>81</v>
      </c>
      <c r="AV757" s="13" t="s">
        <v>81</v>
      </c>
      <c r="AW757" s="13" t="s">
        <v>132</v>
      </c>
      <c r="AX757" s="13" t="s">
        <v>71</v>
      </c>
      <c r="AY757" s="199" t="s">
        <v>120</v>
      </c>
    </row>
    <row r="758" spans="1:65" s="13" customFormat="1" ht="10">
      <c r="B758" s="188"/>
      <c r="C758" s="189"/>
      <c r="D758" s="190" t="s">
        <v>130</v>
      </c>
      <c r="E758" s="191" t="s">
        <v>19</v>
      </c>
      <c r="F758" s="192" t="s">
        <v>2149</v>
      </c>
      <c r="G758" s="189"/>
      <c r="H758" s="193">
        <v>3.3633000000000002</v>
      </c>
      <c r="I758" s="194"/>
      <c r="J758" s="189"/>
      <c r="K758" s="189"/>
      <c r="L758" s="195"/>
      <c r="M758" s="196"/>
      <c r="N758" s="197"/>
      <c r="O758" s="197"/>
      <c r="P758" s="197"/>
      <c r="Q758" s="197"/>
      <c r="R758" s="197"/>
      <c r="S758" s="197"/>
      <c r="T758" s="198"/>
      <c r="AT758" s="199" t="s">
        <v>130</v>
      </c>
      <c r="AU758" s="199" t="s">
        <v>81</v>
      </c>
      <c r="AV758" s="13" t="s">
        <v>81</v>
      </c>
      <c r="AW758" s="13" t="s">
        <v>132</v>
      </c>
      <c r="AX758" s="13" t="s">
        <v>71</v>
      </c>
      <c r="AY758" s="199" t="s">
        <v>120</v>
      </c>
    </row>
    <row r="759" spans="1:65" s="16" customFormat="1" ht="10">
      <c r="B759" s="221"/>
      <c r="C759" s="222"/>
      <c r="D759" s="190" t="s">
        <v>130</v>
      </c>
      <c r="E759" s="223" t="s">
        <v>19</v>
      </c>
      <c r="F759" s="224" t="s">
        <v>165</v>
      </c>
      <c r="G759" s="222"/>
      <c r="H759" s="225">
        <v>67.399799999999999</v>
      </c>
      <c r="I759" s="226"/>
      <c r="J759" s="222"/>
      <c r="K759" s="222"/>
      <c r="L759" s="227"/>
      <c r="M759" s="228"/>
      <c r="N759" s="229"/>
      <c r="O759" s="229"/>
      <c r="P759" s="229"/>
      <c r="Q759" s="229"/>
      <c r="R759" s="229"/>
      <c r="S759" s="229"/>
      <c r="T759" s="230"/>
      <c r="AT759" s="231" t="s">
        <v>130</v>
      </c>
      <c r="AU759" s="231" t="s">
        <v>81</v>
      </c>
      <c r="AV759" s="16" t="s">
        <v>151</v>
      </c>
      <c r="AW759" s="16" t="s">
        <v>132</v>
      </c>
      <c r="AX759" s="16" t="s">
        <v>71</v>
      </c>
      <c r="AY759" s="231" t="s">
        <v>120</v>
      </c>
    </row>
    <row r="760" spans="1:65" s="14" customFormat="1" ht="10">
      <c r="B760" s="200"/>
      <c r="C760" s="201"/>
      <c r="D760" s="190" t="s">
        <v>130</v>
      </c>
      <c r="E760" s="202" t="s">
        <v>19</v>
      </c>
      <c r="F760" s="203" t="s">
        <v>133</v>
      </c>
      <c r="G760" s="201"/>
      <c r="H760" s="204">
        <v>129.02659</v>
      </c>
      <c r="I760" s="205"/>
      <c r="J760" s="201"/>
      <c r="K760" s="201"/>
      <c r="L760" s="206"/>
      <c r="M760" s="207"/>
      <c r="N760" s="208"/>
      <c r="O760" s="208"/>
      <c r="P760" s="208"/>
      <c r="Q760" s="208"/>
      <c r="R760" s="208"/>
      <c r="S760" s="208"/>
      <c r="T760" s="209"/>
      <c r="AT760" s="210" t="s">
        <v>130</v>
      </c>
      <c r="AU760" s="210" t="s">
        <v>81</v>
      </c>
      <c r="AV760" s="14" t="s">
        <v>128</v>
      </c>
      <c r="AW760" s="14" t="s">
        <v>132</v>
      </c>
      <c r="AX760" s="14" t="s">
        <v>79</v>
      </c>
      <c r="AY760" s="210" t="s">
        <v>120</v>
      </c>
    </row>
    <row r="761" spans="1:65" s="2" customFormat="1" ht="21.75" customHeight="1">
      <c r="A761" s="36"/>
      <c r="B761" s="37"/>
      <c r="C761" s="175" t="s">
        <v>1244</v>
      </c>
      <c r="D761" s="175" t="s">
        <v>123</v>
      </c>
      <c r="E761" s="176" t="s">
        <v>973</v>
      </c>
      <c r="F761" s="177" t="s">
        <v>974</v>
      </c>
      <c r="G761" s="178" t="s">
        <v>404</v>
      </c>
      <c r="H761" s="179">
        <v>51.145000000000003</v>
      </c>
      <c r="I761" s="180"/>
      <c r="J761" s="181">
        <f>ROUND(I761*H761,2)</f>
        <v>0</v>
      </c>
      <c r="K761" s="177" t="s">
        <v>536</v>
      </c>
      <c r="L761" s="41"/>
      <c r="M761" s="182" t="s">
        <v>19</v>
      </c>
      <c r="N761" s="183" t="s">
        <v>42</v>
      </c>
      <c r="O761" s="66"/>
      <c r="P761" s="184">
        <f>O761*H761</f>
        <v>0</v>
      </c>
      <c r="Q761" s="184">
        <v>0.10007000000000001</v>
      </c>
      <c r="R761" s="184">
        <f>Q761*H761</f>
        <v>5.1180801500000008</v>
      </c>
      <c r="S761" s="184">
        <v>0</v>
      </c>
      <c r="T761" s="185">
        <f>S761*H761</f>
        <v>0</v>
      </c>
      <c r="U761" s="36"/>
      <c r="V761" s="36"/>
      <c r="W761" s="36"/>
      <c r="X761" s="36"/>
      <c r="Y761" s="36"/>
      <c r="Z761" s="36"/>
      <c r="AA761" s="36"/>
      <c r="AB761" s="36"/>
      <c r="AC761" s="36"/>
      <c r="AD761" s="36"/>
      <c r="AE761" s="36"/>
      <c r="AR761" s="186" t="s">
        <v>128</v>
      </c>
      <c r="AT761" s="186" t="s">
        <v>123</v>
      </c>
      <c r="AU761" s="186" t="s">
        <v>81</v>
      </c>
      <c r="AY761" s="19" t="s">
        <v>120</v>
      </c>
      <c r="BE761" s="187">
        <f>IF(N761="základní",J761,0)</f>
        <v>0</v>
      </c>
      <c r="BF761" s="187">
        <f>IF(N761="snížená",J761,0)</f>
        <v>0</v>
      </c>
      <c r="BG761" s="187">
        <f>IF(N761="zákl. přenesená",J761,0)</f>
        <v>0</v>
      </c>
      <c r="BH761" s="187">
        <f>IF(N761="sníž. přenesená",J761,0)</f>
        <v>0</v>
      </c>
      <c r="BI761" s="187">
        <f>IF(N761="nulová",J761,0)</f>
        <v>0</v>
      </c>
      <c r="BJ761" s="19" t="s">
        <v>79</v>
      </c>
      <c r="BK761" s="187">
        <f>ROUND(I761*H761,2)</f>
        <v>0</v>
      </c>
      <c r="BL761" s="19" t="s">
        <v>128</v>
      </c>
      <c r="BM761" s="186" t="s">
        <v>2150</v>
      </c>
    </row>
    <row r="762" spans="1:65" s="2" customFormat="1" ht="10">
      <c r="A762" s="36"/>
      <c r="B762" s="37"/>
      <c r="C762" s="38"/>
      <c r="D762" s="245" t="s">
        <v>538</v>
      </c>
      <c r="E762" s="38"/>
      <c r="F762" s="246" t="s">
        <v>976</v>
      </c>
      <c r="G762" s="38"/>
      <c r="H762" s="38"/>
      <c r="I762" s="247"/>
      <c r="J762" s="38"/>
      <c r="K762" s="38"/>
      <c r="L762" s="41"/>
      <c r="M762" s="248"/>
      <c r="N762" s="249"/>
      <c r="O762" s="66"/>
      <c r="P762" s="66"/>
      <c r="Q762" s="66"/>
      <c r="R762" s="66"/>
      <c r="S762" s="66"/>
      <c r="T762" s="67"/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T762" s="19" t="s">
        <v>538</v>
      </c>
      <c r="AU762" s="19" t="s">
        <v>81</v>
      </c>
    </row>
    <row r="763" spans="1:65" s="15" customFormat="1" ht="10">
      <c r="B763" s="211"/>
      <c r="C763" s="212"/>
      <c r="D763" s="190" t="s">
        <v>130</v>
      </c>
      <c r="E763" s="213" t="s">
        <v>19</v>
      </c>
      <c r="F763" s="214" t="s">
        <v>2073</v>
      </c>
      <c r="G763" s="212"/>
      <c r="H763" s="213" t="s">
        <v>19</v>
      </c>
      <c r="I763" s="215"/>
      <c r="J763" s="212"/>
      <c r="K763" s="212"/>
      <c r="L763" s="216"/>
      <c r="M763" s="217"/>
      <c r="N763" s="218"/>
      <c r="O763" s="218"/>
      <c r="P763" s="218"/>
      <c r="Q763" s="218"/>
      <c r="R763" s="218"/>
      <c r="S763" s="218"/>
      <c r="T763" s="219"/>
      <c r="AT763" s="220" t="s">
        <v>130</v>
      </c>
      <c r="AU763" s="220" t="s">
        <v>81</v>
      </c>
      <c r="AV763" s="15" t="s">
        <v>79</v>
      </c>
      <c r="AW763" s="15" t="s">
        <v>132</v>
      </c>
      <c r="AX763" s="15" t="s">
        <v>71</v>
      </c>
      <c r="AY763" s="220" t="s">
        <v>120</v>
      </c>
    </row>
    <row r="764" spans="1:65" s="15" customFormat="1" ht="10">
      <c r="B764" s="211"/>
      <c r="C764" s="212"/>
      <c r="D764" s="190" t="s">
        <v>130</v>
      </c>
      <c r="E764" s="213" t="s">
        <v>19</v>
      </c>
      <c r="F764" s="214" t="s">
        <v>2151</v>
      </c>
      <c r="G764" s="212"/>
      <c r="H764" s="213" t="s">
        <v>19</v>
      </c>
      <c r="I764" s="215"/>
      <c r="J764" s="212"/>
      <c r="K764" s="212"/>
      <c r="L764" s="216"/>
      <c r="M764" s="217"/>
      <c r="N764" s="218"/>
      <c r="O764" s="218"/>
      <c r="P764" s="218"/>
      <c r="Q764" s="218"/>
      <c r="R764" s="218"/>
      <c r="S764" s="218"/>
      <c r="T764" s="219"/>
      <c r="AT764" s="220" t="s">
        <v>130</v>
      </c>
      <c r="AU764" s="220" t="s">
        <v>81</v>
      </c>
      <c r="AV764" s="15" t="s">
        <v>79</v>
      </c>
      <c r="AW764" s="15" t="s">
        <v>132</v>
      </c>
      <c r="AX764" s="15" t="s">
        <v>71</v>
      </c>
      <c r="AY764" s="220" t="s">
        <v>120</v>
      </c>
    </row>
    <row r="765" spans="1:65" s="13" customFormat="1" ht="10">
      <c r="B765" s="188"/>
      <c r="C765" s="189"/>
      <c r="D765" s="190" t="s">
        <v>130</v>
      </c>
      <c r="E765" s="191" t="s">
        <v>19</v>
      </c>
      <c r="F765" s="192" t="s">
        <v>2152</v>
      </c>
      <c r="G765" s="189"/>
      <c r="H765" s="193">
        <v>8.3087999999999997</v>
      </c>
      <c r="I765" s="194"/>
      <c r="J765" s="189"/>
      <c r="K765" s="189"/>
      <c r="L765" s="195"/>
      <c r="M765" s="196"/>
      <c r="N765" s="197"/>
      <c r="O765" s="197"/>
      <c r="P765" s="197"/>
      <c r="Q765" s="197"/>
      <c r="R765" s="197"/>
      <c r="S765" s="197"/>
      <c r="T765" s="198"/>
      <c r="AT765" s="199" t="s">
        <v>130</v>
      </c>
      <c r="AU765" s="199" t="s">
        <v>81</v>
      </c>
      <c r="AV765" s="13" t="s">
        <v>81</v>
      </c>
      <c r="AW765" s="13" t="s">
        <v>132</v>
      </c>
      <c r="AX765" s="13" t="s">
        <v>71</v>
      </c>
      <c r="AY765" s="199" t="s">
        <v>120</v>
      </c>
    </row>
    <row r="766" spans="1:65" s="13" customFormat="1" ht="10">
      <c r="B766" s="188"/>
      <c r="C766" s="189"/>
      <c r="D766" s="190" t="s">
        <v>130</v>
      </c>
      <c r="E766" s="191" t="s">
        <v>19</v>
      </c>
      <c r="F766" s="192" t="s">
        <v>2153</v>
      </c>
      <c r="G766" s="189"/>
      <c r="H766" s="193">
        <v>4.3274999999999997</v>
      </c>
      <c r="I766" s="194"/>
      <c r="J766" s="189"/>
      <c r="K766" s="189"/>
      <c r="L766" s="195"/>
      <c r="M766" s="196"/>
      <c r="N766" s="197"/>
      <c r="O766" s="197"/>
      <c r="P766" s="197"/>
      <c r="Q766" s="197"/>
      <c r="R766" s="197"/>
      <c r="S766" s="197"/>
      <c r="T766" s="198"/>
      <c r="AT766" s="199" t="s">
        <v>130</v>
      </c>
      <c r="AU766" s="199" t="s">
        <v>81</v>
      </c>
      <c r="AV766" s="13" t="s">
        <v>81</v>
      </c>
      <c r="AW766" s="13" t="s">
        <v>132</v>
      </c>
      <c r="AX766" s="13" t="s">
        <v>71</v>
      </c>
      <c r="AY766" s="199" t="s">
        <v>120</v>
      </c>
    </row>
    <row r="767" spans="1:65" s="15" customFormat="1" ht="10">
      <c r="B767" s="211"/>
      <c r="C767" s="212"/>
      <c r="D767" s="190" t="s">
        <v>130</v>
      </c>
      <c r="E767" s="213" t="s">
        <v>19</v>
      </c>
      <c r="F767" s="214" t="s">
        <v>2154</v>
      </c>
      <c r="G767" s="212"/>
      <c r="H767" s="213" t="s">
        <v>19</v>
      </c>
      <c r="I767" s="215"/>
      <c r="J767" s="212"/>
      <c r="K767" s="212"/>
      <c r="L767" s="216"/>
      <c r="M767" s="217"/>
      <c r="N767" s="218"/>
      <c r="O767" s="218"/>
      <c r="P767" s="218"/>
      <c r="Q767" s="218"/>
      <c r="R767" s="218"/>
      <c r="S767" s="218"/>
      <c r="T767" s="219"/>
      <c r="AT767" s="220" t="s">
        <v>130</v>
      </c>
      <c r="AU767" s="220" t="s">
        <v>81</v>
      </c>
      <c r="AV767" s="15" t="s">
        <v>79</v>
      </c>
      <c r="AW767" s="15" t="s">
        <v>132</v>
      </c>
      <c r="AX767" s="15" t="s">
        <v>71</v>
      </c>
      <c r="AY767" s="220" t="s">
        <v>120</v>
      </c>
    </row>
    <row r="768" spans="1:65" s="13" customFormat="1" ht="10">
      <c r="B768" s="188"/>
      <c r="C768" s="189"/>
      <c r="D768" s="190" t="s">
        <v>130</v>
      </c>
      <c r="E768" s="191" t="s">
        <v>19</v>
      </c>
      <c r="F768" s="192" t="s">
        <v>2155</v>
      </c>
      <c r="G768" s="189"/>
      <c r="H768" s="193">
        <v>3.5135999999999998</v>
      </c>
      <c r="I768" s="194"/>
      <c r="J768" s="189"/>
      <c r="K768" s="189"/>
      <c r="L768" s="195"/>
      <c r="M768" s="196"/>
      <c r="N768" s="197"/>
      <c r="O768" s="197"/>
      <c r="P768" s="197"/>
      <c r="Q768" s="197"/>
      <c r="R768" s="197"/>
      <c r="S768" s="197"/>
      <c r="T768" s="198"/>
      <c r="AT768" s="199" t="s">
        <v>130</v>
      </c>
      <c r="AU768" s="199" t="s">
        <v>81</v>
      </c>
      <c r="AV768" s="13" t="s">
        <v>81</v>
      </c>
      <c r="AW768" s="13" t="s">
        <v>132</v>
      </c>
      <c r="AX768" s="13" t="s">
        <v>71</v>
      </c>
      <c r="AY768" s="199" t="s">
        <v>120</v>
      </c>
    </row>
    <row r="769" spans="2:51" s="13" customFormat="1" ht="10">
      <c r="B769" s="188"/>
      <c r="C769" s="189"/>
      <c r="D769" s="190" t="s">
        <v>130</v>
      </c>
      <c r="E769" s="191" t="s">
        <v>19</v>
      </c>
      <c r="F769" s="192" t="s">
        <v>2156</v>
      </c>
      <c r="G769" s="189"/>
      <c r="H769" s="193">
        <v>2.4156</v>
      </c>
      <c r="I769" s="194"/>
      <c r="J769" s="189"/>
      <c r="K769" s="189"/>
      <c r="L769" s="195"/>
      <c r="M769" s="196"/>
      <c r="N769" s="197"/>
      <c r="O769" s="197"/>
      <c r="P769" s="197"/>
      <c r="Q769" s="197"/>
      <c r="R769" s="197"/>
      <c r="S769" s="197"/>
      <c r="T769" s="198"/>
      <c r="AT769" s="199" t="s">
        <v>130</v>
      </c>
      <c r="AU769" s="199" t="s">
        <v>81</v>
      </c>
      <c r="AV769" s="13" t="s">
        <v>81</v>
      </c>
      <c r="AW769" s="13" t="s">
        <v>132</v>
      </c>
      <c r="AX769" s="13" t="s">
        <v>71</v>
      </c>
      <c r="AY769" s="199" t="s">
        <v>120</v>
      </c>
    </row>
    <row r="770" spans="2:51" s="15" customFormat="1" ht="10">
      <c r="B770" s="211"/>
      <c r="C770" s="212"/>
      <c r="D770" s="190" t="s">
        <v>130</v>
      </c>
      <c r="E770" s="213" t="s">
        <v>19</v>
      </c>
      <c r="F770" s="214" t="s">
        <v>2157</v>
      </c>
      <c r="G770" s="212"/>
      <c r="H770" s="213" t="s">
        <v>19</v>
      </c>
      <c r="I770" s="215"/>
      <c r="J770" s="212"/>
      <c r="K770" s="212"/>
      <c r="L770" s="216"/>
      <c r="M770" s="217"/>
      <c r="N770" s="218"/>
      <c r="O770" s="218"/>
      <c r="P770" s="218"/>
      <c r="Q770" s="218"/>
      <c r="R770" s="218"/>
      <c r="S770" s="218"/>
      <c r="T770" s="219"/>
      <c r="AT770" s="220" t="s">
        <v>130</v>
      </c>
      <c r="AU770" s="220" t="s">
        <v>81</v>
      </c>
      <c r="AV770" s="15" t="s">
        <v>79</v>
      </c>
      <c r="AW770" s="15" t="s">
        <v>132</v>
      </c>
      <c r="AX770" s="15" t="s">
        <v>71</v>
      </c>
      <c r="AY770" s="220" t="s">
        <v>120</v>
      </c>
    </row>
    <row r="771" spans="2:51" s="13" customFormat="1" ht="10">
      <c r="B771" s="188"/>
      <c r="C771" s="189"/>
      <c r="D771" s="190" t="s">
        <v>130</v>
      </c>
      <c r="E771" s="191" t="s">
        <v>19</v>
      </c>
      <c r="F771" s="192" t="s">
        <v>2158</v>
      </c>
      <c r="G771" s="189"/>
      <c r="H771" s="193">
        <v>1.7567999999999999</v>
      </c>
      <c r="I771" s="194"/>
      <c r="J771" s="189"/>
      <c r="K771" s="189"/>
      <c r="L771" s="195"/>
      <c r="M771" s="196"/>
      <c r="N771" s="197"/>
      <c r="O771" s="197"/>
      <c r="P771" s="197"/>
      <c r="Q771" s="197"/>
      <c r="R771" s="197"/>
      <c r="S771" s="197"/>
      <c r="T771" s="198"/>
      <c r="AT771" s="199" t="s">
        <v>130</v>
      </c>
      <c r="AU771" s="199" t="s">
        <v>81</v>
      </c>
      <c r="AV771" s="13" t="s">
        <v>81</v>
      </c>
      <c r="AW771" s="13" t="s">
        <v>132</v>
      </c>
      <c r="AX771" s="13" t="s">
        <v>71</v>
      </c>
      <c r="AY771" s="199" t="s">
        <v>120</v>
      </c>
    </row>
    <row r="772" spans="2:51" s="15" customFormat="1" ht="10">
      <c r="B772" s="211"/>
      <c r="C772" s="212"/>
      <c r="D772" s="190" t="s">
        <v>130</v>
      </c>
      <c r="E772" s="213" t="s">
        <v>19</v>
      </c>
      <c r="F772" s="214" t="s">
        <v>2159</v>
      </c>
      <c r="G772" s="212"/>
      <c r="H772" s="213" t="s">
        <v>19</v>
      </c>
      <c r="I772" s="215"/>
      <c r="J772" s="212"/>
      <c r="K772" s="212"/>
      <c r="L772" s="216"/>
      <c r="M772" s="217"/>
      <c r="N772" s="218"/>
      <c r="O772" s="218"/>
      <c r="P772" s="218"/>
      <c r="Q772" s="218"/>
      <c r="R772" s="218"/>
      <c r="S772" s="218"/>
      <c r="T772" s="219"/>
      <c r="AT772" s="220" t="s">
        <v>130</v>
      </c>
      <c r="AU772" s="220" t="s">
        <v>81</v>
      </c>
      <c r="AV772" s="15" t="s">
        <v>79</v>
      </c>
      <c r="AW772" s="15" t="s">
        <v>132</v>
      </c>
      <c r="AX772" s="15" t="s">
        <v>71</v>
      </c>
      <c r="AY772" s="220" t="s">
        <v>120</v>
      </c>
    </row>
    <row r="773" spans="2:51" s="13" customFormat="1" ht="10">
      <c r="B773" s="188"/>
      <c r="C773" s="189"/>
      <c r="D773" s="190" t="s">
        <v>130</v>
      </c>
      <c r="E773" s="191" t="s">
        <v>19</v>
      </c>
      <c r="F773" s="192" t="s">
        <v>2160</v>
      </c>
      <c r="G773" s="189"/>
      <c r="H773" s="193">
        <v>1.7016</v>
      </c>
      <c r="I773" s="194"/>
      <c r="J773" s="189"/>
      <c r="K773" s="189"/>
      <c r="L773" s="195"/>
      <c r="M773" s="196"/>
      <c r="N773" s="197"/>
      <c r="O773" s="197"/>
      <c r="P773" s="197"/>
      <c r="Q773" s="197"/>
      <c r="R773" s="197"/>
      <c r="S773" s="197"/>
      <c r="T773" s="198"/>
      <c r="AT773" s="199" t="s">
        <v>130</v>
      </c>
      <c r="AU773" s="199" t="s">
        <v>81</v>
      </c>
      <c r="AV773" s="13" t="s">
        <v>81</v>
      </c>
      <c r="AW773" s="13" t="s">
        <v>132</v>
      </c>
      <c r="AX773" s="13" t="s">
        <v>71</v>
      </c>
      <c r="AY773" s="199" t="s">
        <v>120</v>
      </c>
    </row>
    <row r="774" spans="2:51" s="13" customFormat="1" ht="10">
      <c r="B774" s="188"/>
      <c r="C774" s="189"/>
      <c r="D774" s="190" t="s">
        <v>130</v>
      </c>
      <c r="E774" s="191" t="s">
        <v>19</v>
      </c>
      <c r="F774" s="192" t="s">
        <v>2161</v>
      </c>
      <c r="G774" s="189"/>
      <c r="H774" s="193">
        <v>2.7622599999999999</v>
      </c>
      <c r="I774" s="194"/>
      <c r="J774" s="189"/>
      <c r="K774" s="189"/>
      <c r="L774" s="195"/>
      <c r="M774" s="196"/>
      <c r="N774" s="197"/>
      <c r="O774" s="197"/>
      <c r="P774" s="197"/>
      <c r="Q774" s="197"/>
      <c r="R774" s="197"/>
      <c r="S774" s="197"/>
      <c r="T774" s="198"/>
      <c r="AT774" s="199" t="s">
        <v>130</v>
      </c>
      <c r="AU774" s="199" t="s">
        <v>81</v>
      </c>
      <c r="AV774" s="13" t="s">
        <v>81</v>
      </c>
      <c r="AW774" s="13" t="s">
        <v>132</v>
      </c>
      <c r="AX774" s="13" t="s">
        <v>71</v>
      </c>
      <c r="AY774" s="199" t="s">
        <v>120</v>
      </c>
    </row>
    <row r="775" spans="2:51" s="16" customFormat="1" ht="10">
      <c r="B775" s="221"/>
      <c r="C775" s="222"/>
      <c r="D775" s="190" t="s">
        <v>130</v>
      </c>
      <c r="E775" s="223" t="s">
        <v>19</v>
      </c>
      <c r="F775" s="224" t="s">
        <v>165</v>
      </c>
      <c r="G775" s="222"/>
      <c r="H775" s="225">
        <v>24.786159999999999</v>
      </c>
      <c r="I775" s="226"/>
      <c r="J775" s="222"/>
      <c r="K775" s="222"/>
      <c r="L775" s="227"/>
      <c r="M775" s="228"/>
      <c r="N775" s="229"/>
      <c r="O775" s="229"/>
      <c r="P775" s="229"/>
      <c r="Q775" s="229"/>
      <c r="R775" s="229"/>
      <c r="S775" s="229"/>
      <c r="T775" s="230"/>
      <c r="AT775" s="231" t="s">
        <v>130</v>
      </c>
      <c r="AU775" s="231" t="s">
        <v>81</v>
      </c>
      <c r="AV775" s="16" t="s">
        <v>151</v>
      </c>
      <c r="AW775" s="16" t="s">
        <v>132</v>
      </c>
      <c r="AX775" s="16" t="s">
        <v>71</v>
      </c>
      <c r="AY775" s="231" t="s">
        <v>120</v>
      </c>
    </row>
    <row r="776" spans="2:51" s="15" customFormat="1" ht="10">
      <c r="B776" s="211"/>
      <c r="C776" s="212"/>
      <c r="D776" s="190" t="s">
        <v>130</v>
      </c>
      <c r="E776" s="213" t="s">
        <v>19</v>
      </c>
      <c r="F776" s="214" t="s">
        <v>2090</v>
      </c>
      <c r="G776" s="212"/>
      <c r="H776" s="213" t="s">
        <v>19</v>
      </c>
      <c r="I776" s="215"/>
      <c r="J776" s="212"/>
      <c r="K776" s="212"/>
      <c r="L776" s="216"/>
      <c r="M776" s="217"/>
      <c r="N776" s="218"/>
      <c r="O776" s="218"/>
      <c r="P776" s="218"/>
      <c r="Q776" s="218"/>
      <c r="R776" s="218"/>
      <c r="S776" s="218"/>
      <c r="T776" s="219"/>
      <c r="AT776" s="220" t="s">
        <v>130</v>
      </c>
      <c r="AU776" s="220" t="s">
        <v>81</v>
      </c>
      <c r="AV776" s="15" t="s">
        <v>79</v>
      </c>
      <c r="AW776" s="15" t="s">
        <v>132</v>
      </c>
      <c r="AX776" s="15" t="s">
        <v>71</v>
      </c>
      <c r="AY776" s="220" t="s">
        <v>120</v>
      </c>
    </row>
    <row r="777" spans="2:51" s="15" customFormat="1" ht="10">
      <c r="B777" s="211"/>
      <c r="C777" s="212"/>
      <c r="D777" s="190" t="s">
        <v>130</v>
      </c>
      <c r="E777" s="213" t="s">
        <v>19</v>
      </c>
      <c r="F777" s="214" t="s">
        <v>2162</v>
      </c>
      <c r="G777" s="212"/>
      <c r="H777" s="213" t="s">
        <v>19</v>
      </c>
      <c r="I777" s="215"/>
      <c r="J777" s="212"/>
      <c r="K777" s="212"/>
      <c r="L777" s="216"/>
      <c r="M777" s="217"/>
      <c r="N777" s="218"/>
      <c r="O777" s="218"/>
      <c r="P777" s="218"/>
      <c r="Q777" s="218"/>
      <c r="R777" s="218"/>
      <c r="S777" s="218"/>
      <c r="T777" s="219"/>
      <c r="AT777" s="220" t="s">
        <v>130</v>
      </c>
      <c r="AU777" s="220" t="s">
        <v>81</v>
      </c>
      <c r="AV777" s="15" t="s">
        <v>79</v>
      </c>
      <c r="AW777" s="15" t="s">
        <v>132</v>
      </c>
      <c r="AX777" s="15" t="s">
        <v>71</v>
      </c>
      <c r="AY777" s="220" t="s">
        <v>120</v>
      </c>
    </row>
    <row r="778" spans="2:51" s="13" customFormat="1" ht="10">
      <c r="B778" s="188"/>
      <c r="C778" s="189"/>
      <c r="D778" s="190" t="s">
        <v>130</v>
      </c>
      <c r="E778" s="191" t="s">
        <v>19</v>
      </c>
      <c r="F778" s="192" t="s">
        <v>2163</v>
      </c>
      <c r="G778" s="189"/>
      <c r="H778" s="193">
        <v>9.2988</v>
      </c>
      <c r="I778" s="194"/>
      <c r="J778" s="189"/>
      <c r="K778" s="189"/>
      <c r="L778" s="195"/>
      <c r="M778" s="196"/>
      <c r="N778" s="197"/>
      <c r="O778" s="197"/>
      <c r="P778" s="197"/>
      <c r="Q778" s="197"/>
      <c r="R778" s="197"/>
      <c r="S778" s="197"/>
      <c r="T778" s="198"/>
      <c r="AT778" s="199" t="s">
        <v>130</v>
      </c>
      <c r="AU778" s="199" t="s">
        <v>81</v>
      </c>
      <c r="AV778" s="13" t="s">
        <v>81</v>
      </c>
      <c r="AW778" s="13" t="s">
        <v>132</v>
      </c>
      <c r="AX778" s="13" t="s">
        <v>71</v>
      </c>
      <c r="AY778" s="199" t="s">
        <v>120</v>
      </c>
    </row>
    <row r="779" spans="2:51" s="13" customFormat="1" ht="10">
      <c r="B779" s="188"/>
      <c r="C779" s="189"/>
      <c r="D779" s="190" t="s">
        <v>130</v>
      </c>
      <c r="E779" s="191" t="s">
        <v>19</v>
      </c>
      <c r="F779" s="192" t="s">
        <v>2164</v>
      </c>
      <c r="G779" s="189"/>
      <c r="H779" s="193">
        <v>5.1475499999999998</v>
      </c>
      <c r="I779" s="194"/>
      <c r="J779" s="189"/>
      <c r="K779" s="189"/>
      <c r="L779" s="195"/>
      <c r="M779" s="196"/>
      <c r="N779" s="197"/>
      <c r="O779" s="197"/>
      <c r="P779" s="197"/>
      <c r="Q779" s="197"/>
      <c r="R779" s="197"/>
      <c r="S779" s="197"/>
      <c r="T779" s="198"/>
      <c r="AT779" s="199" t="s">
        <v>130</v>
      </c>
      <c r="AU779" s="199" t="s">
        <v>81</v>
      </c>
      <c r="AV779" s="13" t="s">
        <v>81</v>
      </c>
      <c r="AW779" s="13" t="s">
        <v>132</v>
      </c>
      <c r="AX779" s="13" t="s">
        <v>71</v>
      </c>
      <c r="AY779" s="199" t="s">
        <v>120</v>
      </c>
    </row>
    <row r="780" spans="2:51" s="15" customFormat="1" ht="10">
      <c r="B780" s="211"/>
      <c r="C780" s="212"/>
      <c r="D780" s="190" t="s">
        <v>130</v>
      </c>
      <c r="E780" s="213" t="s">
        <v>19</v>
      </c>
      <c r="F780" s="214" t="s">
        <v>2154</v>
      </c>
      <c r="G780" s="212"/>
      <c r="H780" s="213" t="s">
        <v>19</v>
      </c>
      <c r="I780" s="215"/>
      <c r="J780" s="212"/>
      <c r="K780" s="212"/>
      <c r="L780" s="216"/>
      <c r="M780" s="217"/>
      <c r="N780" s="218"/>
      <c r="O780" s="218"/>
      <c r="P780" s="218"/>
      <c r="Q780" s="218"/>
      <c r="R780" s="218"/>
      <c r="S780" s="218"/>
      <c r="T780" s="219"/>
      <c r="AT780" s="220" t="s">
        <v>130</v>
      </c>
      <c r="AU780" s="220" t="s">
        <v>81</v>
      </c>
      <c r="AV780" s="15" t="s">
        <v>79</v>
      </c>
      <c r="AW780" s="15" t="s">
        <v>132</v>
      </c>
      <c r="AX780" s="15" t="s">
        <v>71</v>
      </c>
      <c r="AY780" s="220" t="s">
        <v>120</v>
      </c>
    </row>
    <row r="781" spans="2:51" s="13" customFormat="1" ht="10">
      <c r="B781" s="188"/>
      <c r="C781" s="189"/>
      <c r="D781" s="190" t="s">
        <v>130</v>
      </c>
      <c r="E781" s="191" t="s">
        <v>19</v>
      </c>
      <c r="F781" s="192" t="s">
        <v>2165</v>
      </c>
      <c r="G781" s="189"/>
      <c r="H781" s="193">
        <v>4.1327999999999996</v>
      </c>
      <c r="I781" s="194"/>
      <c r="J781" s="189"/>
      <c r="K781" s="189"/>
      <c r="L781" s="195"/>
      <c r="M781" s="196"/>
      <c r="N781" s="197"/>
      <c r="O781" s="197"/>
      <c r="P781" s="197"/>
      <c r="Q781" s="197"/>
      <c r="R781" s="197"/>
      <c r="S781" s="197"/>
      <c r="T781" s="198"/>
      <c r="AT781" s="199" t="s">
        <v>130</v>
      </c>
      <c r="AU781" s="199" t="s">
        <v>81</v>
      </c>
      <c r="AV781" s="13" t="s">
        <v>81</v>
      </c>
      <c r="AW781" s="13" t="s">
        <v>132</v>
      </c>
      <c r="AX781" s="13" t="s">
        <v>71</v>
      </c>
      <c r="AY781" s="199" t="s">
        <v>120</v>
      </c>
    </row>
    <row r="782" spans="2:51" s="13" customFormat="1" ht="10">
      <c r="B782" s="188"/>
      <c r="C782" s="189"/>
      <c r="D782" s="190" t="s">
        <v>130</v>
      </c>
      <c r="E782" s="191" t="s">
        <v>19</v>
      </c>
      <c r="F782" s="192" t="s">
        <v>2166</v>
      </c>
      <c r="G782" s="189"/>
      <c r="H782" s="193">
        <v>2.214</v>
      </c>
      <c r="I782" s="194"/>
      <c r="J782" s="189"/>
      <c r="K782" s="189"/>
      <c r="L782" s="195"/>
      <c r="M782" s="196"/>
      <c r="N782" s="197"/>
      <c r="O782" s="197"/>
      <c r="P782" s="197"/>
      <c r="Q782" s="197"/>
      <c r="R782" s="197"/>
      <c r="S782" s="197"/>
      <c r="T782" s="198"/>
      <c r="AT782" s="199" t="s">
        <v>130</v>
      </c>
      <c r="AU782" s="199" t="s">
        <v>81</v>
      </c>
      <c r="AV782" s="13" t="s">
        <v>81</v>
      </c>
      <c r="AW782" s="13" t="s">
        <v>132</v>
      </c>
      <c r="AX782" s="13" t="s">
        <v>71</v>
      </c>
      <c r="AY782" s="199" t="s">
        <v>120</v>
      </c>
    </row>
    <row r="783" spans="2:51" s="15" customFormat="1" ht="10">
      <c r="B783" s="211"/>
      <c r="C783" s="212"/>
      <c r="D783" s="190" t="s">
        <v>130</v>
      </c>
      <c r="E783" s="213" t="s">
        <v>19</v>
      </c>
      <c r="F783" s="214" t="s">
        <v>2157</v>
      </c>
      <c r="G783" s="212"/>
      <c r="H783" s="213" t="s">
        <v>19</v>
      </c>
      <c r="I783" s="215"/>
      <c r="J783" s="212"/>
      <c r="K783" s="212"/>
      <c r="L783" s="216"/>
      <c r="M783" s="217"/>
      <c r="N783" s="218"/>
      <c r="O783" s="218"/>
      <c r="P783" s="218"/>
      <c r="Q783" s="218"/>
      <c r="R783" s="218"/>
      <c r="S783" s="218"/>
      <c r="T783" s="219"/>
      <c r="AT783" s="220" t="s">
        <v>130</v>
      </c>
      <c r="AU783" s="220" t="s">
        <v>81</v>
      </c>
      <c r="AV783" s="15" t="s">
        <v>79</v>
      </c>
      <c r="AW783" s="15" t="s">
        <v>132</v>
      </c>
      <c r="AX783" s="15" t="s">
        <v>71</v>
      </c>
      <c r="AY783" s="220" t="s">
        <v>120</v>
      </c>
    </row>
    <row r="784" spans="2:51" s="13" customFormat="1" ht="10">
      <c r="B784" s="188"/>
      <c r="C784" s="189"/>
      <c r="D784" s="190" t="s">
        <v>130</v>
      </c>
      <c r="E784" s="191" t="s">
        <v>19</v>
      </c>
      <c r="F784" s="192" t="s">
        <v>2167</v>
      </c>
      <c r="G784" s="189"/>
      <c r="H784" s="193">
        <v>1.9152</v>
      </c>
      <c r="I784" s="194"/>
      <c r="J784" s="189"/>
      <c r="K784" s="189"/>
      <c r="L784" s="195"/>
      <c r="M784" s="196"/>
      <c r="N784" s="197"/>
      <c r="O784" s="197"/>
      <c r="P784" s="197"/>
      <c r="Q784" s="197"/>
      <c r="R784" s="197"/>
      <c r="S784" s="197"/>
      <c r="T784" s="198"/>
      <c r="AT784" s="199" t="s">
        <v>130</v>
      </c>
      <c r="AU784" s="199" t="s">
        <v>81</v>
      </c>
      <c r="AV784" s="13" t="s">
        <v>81</v>
      </c>
      <c r="AW784" s="13" t="s">
        <v>132</v>
      </c>
      <c r="AX784" s="13" t="s">
        <v>71</v>
      </c>
      <c r="AY784" s="199" t="s">
        <v>120</v>
      </c>
    </row>
    <row r="785" spans="1:65" s="15" customFormat="1" ht="10">
      <c r="B785" s="211"/>
      <c r="C785" s="212"/>
      <c r="D785" s="190" t="s">
        <v>130</v>
      </c>
      <c r="E785" s="213" t="s">
        <v>19</v>
      </c>
      <c r="F785" s="214" t="s">
        <v>2159</v>
      </c>
      <c r="G785" s="212"/>
      <c r="H785" s="213" t="s">
        <v>19</v>
      </c>
      <c r="I785" s="215"/>
      <c r="J785" s="212"/>
      <c r="K785" s="212"/>
      <c r="L785" s="216"/>
      <c r="M785" s="217"/>
      <c r="N785" s="218"/>
      <c r="O785" s="218"/>
      <c r="P785" s="218"/>
      <c r="Q785" s="218"/>
      <c r="R785" s="218"/>
      <c r="S785" s="218"/>
      <c r="T785" s="219"/>
      <c r="AT785" s="220" t="s">
        <v>130</v>
      </c>
      <c r="AU785" s="220" t="s">
        <v>81</v>
      </c>
      <c r="AV785" s="15" t="s">
        <v>79</v>
      </c>
      <c r="AW785" s="15" t="s">
        <v>132</v>
      </c>
      <c r="AX785" s="15" t="s">
        <v>71</v>
      </c>
      <c r="AY785" s="220" t="s">
        <v>120</v>
      </c>
    </row>
    <row r="786" spans="1:65" s="13" customFormat="1" ht="10">
      <c r="B786" s="188"/>
      <c r="C786" s="189"/>
      <c r="D786" s="190" t="s">
        <v>130</v>
      </c>
      <c r="E786" s="191" t="s">
        <v>19</v>
      </c>
      <c r="F786" s="192" t="s">
        <v>2168</v>
      </c>
      <c r="G786" s="189"/>
      <c r="H786" s="193">
        <v>1.4079999999999999</v>
      </c>
      <c r="I786" s="194"/>
      <c r="J786" s="189"/>
      <c r="K786" s="189"/>
      <c r="L786" s="195"/>
      <c r="M786" s="196"/>
      <c r="N786" s="197"/>
      <c r="O786" s="197"/>
      <c r="P786" s="197"/>
      <c r="Q786" s="197"/>
      <c r="R786" s="197"/>
      <c r="S786" s="197"/>
      <c r="T786" s="198"/>
      <c r="AT786" s="199" t="s">
        <v>130</v>
      </c>
      <c r="AU786" s="199" t="s">
        <v>81</v>
      </c>
      <c r="AV786" s="13" t="s">
        <v>81</v>
      </c>
      <c r="AW786" s="13" t="s">
        <v>132</v>
      </c>
      <c r="AX786" s="13" t="s">
        <v>71</v>
      </c>
      <c r="AY786" s="199" t="s">
        <v>120</v>
      </c>
    </row>
    <row r="787" spans="1:65" s="13" customFormat="1" ht="10">
      <c r="B787" s="188"/>
      <c r="C787" s="189"/>
      <c r="D787" s="190" t="s">
        <v>130</v>
      </c>
      <c r="E787" s="191" t="s">
        <v>19</v>
      </c>
      <c r="F787" s="192" t="s">
        <v>2169</v>
      </c>
      <c r="G787" s="189"/>
      <c r="H787" s="193">
        <v>2.2422</v>
      </c>
      <c r="I787" s="194"/>
      <c r="J787" s="189"/>
      <c r="K787" s="189"/>
      <c r="L787" s="195"/>
      <c r="M787" s="196"/>
      <c r="N787" s="197"/>
      <c r="O787" s="197"/>
      <c r="P787" s="197"/>
      <c r="Q787" s="197"/>
      <c r="R787" s="197"/>
      <c r="S787" s="197"/>
      <c r="T787" s="198"/>
      <c r="AT787" s="199" t="s">
        <v>130</v>
      </c>
      <c r="AU787" s="199" t="s">
        <v>81</v>
      </c>
      <c r="AV787" s="13" t="s">
        <v>81</v>
      </c>
      <c r="AW787" s="13" t="s">
        <v>132</v>
      </c>
      <c r="AX787" s="13" t="s">
        <v>71</v>
      </c>
      <c r="AY787" s="199" t="s">
        <v>120</v>
      </c>
    </row>
    <row r="788" spans="1:65" s="16" customFormat="1" ht="10">
      <c r="B788" s="221"/>
      <c r="C788" s="222"/>
      <c r="D788" s="190" t="s">
        <v>130</v>
      </c>
      <c r="E788" s="223" t="s">
        <v>19</v>
      </c>
      <c r="F788" s="224" t="s">
        <v>165</v>
      </c>
      <c r="G788" s="222"/>
      <c r="H788" s="225">
        <v>26.358550000000001</v>
      </c>
      <c r="I788" s="226"/>
      <c r="J788" s="222"/>
      <c r="K788" s="222"/>
      <c r="L788" s="227"/>
      <c r="M788" s="228"/>
      <c r="N788" s="229"/>
      <c r="O788" s="229"/>
      <c r="P788" s="229"/>
      <c r="Q788" s="229"/>
      <c r="R788" s="229"/>
      <c r="S788" s="229"/>
      <c r="T788" s="230"/>
      <c r="AT788" s="231" t="s">
        <v>130</v>
      </c>
      <c r="AU788" s="231" t="s">
        <v>81</v>
      </c>
      <c r="AV788" s="16" t="s">
        <v>151</v>
      </c>
      <c r="AW788" s="16" t="s">
        <v>132</v>
      </c>
      <c r="AX788" s="16" t="s">
        <v>71</v>
      </c>
      <c r="AY788" s="231" t="s">
        <v>120</v>
      </c>
    </row>
    <row r="789" spans="1:65" s="14" customFormat="1" ht="10">
      <c r="B789" s="200"/>
      <c r="C789" s="201"/>
      <c r="D789" s="190" t="s">
        <v>130</v>
      </c>
      <c r="E789" s="202" t="s">
        <v>19</v>
      </c>
      <c r="F789" s="203" t="s">
        <v>133</v>
      </c>
      <c r="G789" s="201"/>
      <c r="H789" s="204">
        <v>51.144710000000003</v>
      </c>
      <c r="I789" s="205"/>
      <c r="J789" s="201"/>
      <c r="K789" s="201"/>
      <c r="L789" s="206"/>
      <c r="M789" s="207"/>
      <c r="N789" s="208"/>
      <c r="O789" s="208"/>
      <c r="P789" s="208"/>
      <c r="Q789" s="208"/>
      <c r="R789" s="208"/>
      <c r="S789" s="208"/>
      <c r="T789" s="209"/>
      <c r="AT789" s="210" t="s">
        <v>130</v>
      </c>
      <c r="AU789" s="210" t="s">
        <v>81</v>
      </c>
      <c r="AV789" s="14" t="s">
        <v>128</v>
      </c>
      <c r="AW789" s="14" t="s">
        <v>132</v>
      </c>
      <c r="AX789" s="14" t="s">
        <v>79</v>
      </c>
      <c r="AY789" s="210" t="s">
        <v>120</v>
      </c>
    </row>
    <row r="790" spans="1:65" s="2" customFormat="1" ht="16.5" customHeight="1">
      <c r="A790" s="36"/>
      <c r="B790" s="37"/>
      <c r="C790" s="175" t="s">
        <v>1249</v>
      </c>
      <c r="D790" s="175" t="s">
        <v>123</v>
      </c>
      <c r="E790" s="176" t="s">
        <v>2170</v>
      </c>
      <c r="F790" s="177" t="s">
        <v>2171</v>
      </c>
      <c r="G790" s="178" t="s">
        <v>404</v>
      </c>
      <c r="H790" s="179">
        <v>274.28100000000001</v>
      </c>
      <c r="I790" s="180"/>
      <c r="J790" s="181">
        <f>ROUND(I790*H790,2)</f>
        <v>0</v>
      </c>
      <c r="K790" s="177" t="s">
        <v>536</v>
      </c>
      <c r="L790" s="41"/>
      <c r="M790" s="182" t="s">
        <v>19</v>
      </c>
      <c r="N790" s="183" t="s">
        <v>42</v>
      </c>
      <c r="O790" s="66"/>
      <c r="P790" s="184">
        <f>O790*H790</f>
        <v>0</v>
      </c>
      <c r="Q790" s="184">
        <v>0.01</v>
      </c>
      <c r="R790" s="184">
        <f>Q790*H790</f>
        <v>2.74281</v>
      </c>
      <c r="S790" s="184">
        <v>0</v>
      </c>
      <c r="T790" s="185">
        <f>S790*H790</f>
        <v>0</v>
      </c>
      <c r="U790" s="36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  <c r="AR790" s="186" t="s">
        <v>128</v>
      </c>
      <c r="AT790" s="186" t="s">
        <v>123</v>
      </c>
      <c r="AU790" s="186" t="s">
        <v>81</v>
      </c>
      <c r="AY790" s="19" t="s">
        <v>120</v>
      </c>
      <c r="BE790" s="187">
        <f>IF(N790="základní",J790,0)</f>
        <v>0</v>
      </c>
      <c r="BF790" s="187">
        <f>IF(N790="snížená",J790,0)</f>
        <v>0</v>
      </c>
      <c r="BG790" s="187">
        <f>IF(N790="zákl. přenesená",J790,0)</f>
        <v>0</v>
      </c>
      <c r="BH790" s="187">
        <f>IF(N790="sníž. přenesená",J790,0)</f>
        <v>0</v>
      </c>
      <c r="BI790" s="187">
        <f>IF(N790="nulová",J790,0)</f>
        <v>0</v>
      </c>
      <c r="BJ790" s="19" t="s">
        <v>79</v>
      </c>
      <c r="BK790" s="187">
        <f>ROUND(I790*H790,2)</f>
        <v>0</v>
      </c>
      <c r="BL790" s="19" t="s">
        <v>128</v>
      </c>
      <c r="BM790" s="186" t="s">
        <v>2172</v>
      </c>
    </row>
    <row r="791" spans="1:65" s="2" customFormat="1" ht="10">
      <c r="A791" s="36"/>
      <c r="B791" s="37"/>
      <c r="C791" s="38"/>
      <c r="D791" s="245" t="s">
        <v>538</v>
      </c>
      <c r="E791" s="38"/>
      <c r="F791" s="246" t="s">
        <v>2173</v>
      </c>
      <c r="G791" s="38"/>
      <c r="H791" s="38"/>
      <c r="I791" s="247"/>
      <c r="J791" s="38"/>
      <c r="K791" s="38"/>
      <c r="L791" s="41"/>
      <c r="M791" s="248"/>
      <c r="N791" s="249"/>
      <c r="O791" s="66"/>
      <c r="P791" s="66"/>
      <c r="Q791" s="66"/>
      <c r="R791" s="66"/>
      <c r="S791" s="66"/>
      <c r="T791" s="67"/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T791" s="19" t="s">
        <v>538</v>
      </c>
      <c r="AU791" s="19" t="s">
        <v>81</v>
      </c>
    </row>
    <row r="792" spans="1:65" s="15" customFormat="1" ht="10">
      <c r="B792" s="211"/>
      <c r="C792" s="212"/>
      <c r="D792" s="190" t="s">
        <v>130</v>
      </c>
      <c r="E792" s="213" t="s">
        <v>19</v>
      </c>
      <c r="F792" s="214" t="s">
        <v>2174</v>
      </c>
      <c r="G792" s="212"/>
      <c r="H792" s="213" t="s">
        <v>19</v>
      </c>
      <c r="I792" s="215"/>
      <c r="J792" s="212"/>
      <c r="K792" s="212"/>
      <c r="L792" s="216"/>
      <c r="M792" s="217"/>
      <c r="N792" s="218"/>
      <c r="O792" s="218"/>
      <c r="P792" s="218"/>
      <c r="Q792" s="218"/>
      <c r="R792" s="218"/>
      <c r="S792" s="218"/>
      <c r="T792" s="219"/>
      <c r="AT792" s="220" t="s">
        <v>130</v>
      </c>
      <c r="AU792" s="220" t="s">
        <v>81</v>
      </c>
      <c r="AV792" s="15" t="s">
        <v>79</v>
      </c>
      <c r="AW792" s="15" t="s">
        <v>132</v>
      </c>
      <c r="AX792" s="15" t="s">
        <v>71</v>
      </c>
      <c r="AY792" s="220" t="s">
        <v>120</v>
      </c>
    </row>
    <row r="793" spans="1:65" s="15" customFormat="1" ht="10">
      <c r="B793" s="211"/>
      <c r="C793" s="212"/>
      <c r="D793" s="190" t="s">
        <v>130</v>
      </c>
      <c r="E793" s="213" t="s">
        <v>19</v>
      </c>
      <c r="F793" s="214" t="s">
        <v>2175</v>
      </c>
      <c r="G793" s="212"/>
      <c r="H793" s="213" t="s">
        <v>19</v>
      </c>
      <c r="I793" s="215"/>
      <c r="J793" s="212"/>
      <c r="K793" s="212"/>
      <c r="L793" s="216"/>
      <c r="M793" s="217"/>
      <c r="N793" s="218"/>
      <c r="O793" s="218"/>
      <c r="P793" s="218"/>
      <c r="Q793" s="218"/>
      <c r="R793" s="218"/>
      <c r="S793" s="218"/>
      <c r="T793" s="219"/>
      <c r="AT793" s="220" t="s">
        <v>130</v>
      </c>
      <c r="AU793" s="220" t="s">
        <v>81</v>
      </c>
      <c r="AV793" s="15" t="s">
        <v>79</v>
      </c>
      <c r="AW793" s="15" t="s">
        <v>132</v>
      </c>
      <c r="AX793" s="15" t="s">
        <v>71</v>
      </c>
      <c r="AY793" s="220" t="s">
        <v>120</v>
      </c>
    </row>
    <row r="794" spans="1:65" s="15" customFormat="1" ht="10">
      <c r="B794" s="211"/>
      <c r="C794" s="212"/>
      <c r="D794" s="190" t="s">
        <v>130</v>
      </c>
      <c r="E794" s="213" t="s">
        <v>19</v>
      </c>
      <c r="F794" s="214" t="s">
        <v>2073</v>
      </c>
      <c r="G794" s="212"/>
      <c r="H794" s="213" t="s">
        <v>19</v>
      </c>
      <c r="I794" s="215"/>
      <c r="J794" s="212"/>
      <c r="K794" s="212"/>
      <c r="L794" s="216"/>
      <c r="M794" s="217"/>
      <c r="N794" s="218"/>
      <c r="O794" s="218"/>
      <c r="P794" s="218"/>
      <c r="Q794" s="218"/>
      <c r="R794" s="218"/>
      <c r="S794" s="218"/>
      <c r="T794" s="219"/>
      <c r="AT794" s="220" t="s">
        <v>130</v>
      </c>
      <c r="AU794" s="220" t="s">
        <v>81</v>
      </c>
      <c r="AV794" s="15" t="s">
        <v>79</v>
      </c>
      <c r="AW794" s="15" t="s">
        <v>132</v>
      </c>
      <c r="AX794" s="15" t="s">
        <v>71</v>
      </c>
      <c r="AY794" s="220" t="s">
        <v>120</v>
      </c>
    </row>
    <row r="795" spans="1:65" s="15" customFormat="1" ht="10">
      <c r="B795" s="211"/>
      <c r="C795" s="212"/>
      <c r="D795" s="190" t="s">
        <v>130</v>
      </c>
      <c r="E795" s="213" t="s">
        <v>19</v>
      </c>
      <c r="F795" s="214" t="s">
        <v>2074</v>
      </c>
      <c r="G795" s="212"/>
      <c r="H795" s="213" t="s">
        <v>19</v>
      </c>
      <c r="I795" s="215"/>
      <c r="J795" s="212"/>
      <c r="K795" s="212"/>
      <c r="L795" s="216"/>
      <c r="M795" s="217"/>
      <c r="N795" s="218"/>
      <c r="O795" s="218"/>
      <c r="P795" s="218"/>
      <c r="Q795" s="218"/>
      <c r="R795" s="218"/>
      <c r="S795" s="218"/>
      <c r="T795" s="219"/>
      <c r="AT795" s="220" t="s">
        <v>130</v>
      </c>
      <c r="AU795" s="220" t="s">
        <v>81</v>
      </c>
      <c r="AV795" s="15" t="s">
        <v>79</v>
      </c>
      <c r="AW795" s="15" t="s">
        <v>132</v>
      </c>
      <c r="AX795" s="15" t="s">
        <v>71</v>
      </c>
      <c r="AY795" s="220" t="s">
        <v>120</v>
      </c>
    </row>
    <row r="796" spans="1:65" s="13" customFormat="1" ht="10">
      <c r="B796" s="188"/>
      <c r="C796" s="189"/>
      <c r="D796" s="190" t="s">
        <v>130</v>
      </c>
      <c r="E796" s="191" t="s">
        <v>19</v>
      </c>
      <c r="F796" s="192" t="s">
        <v>2075</v>
      </c>
      <c r="G796" s="189"/>
      <c r="H796" s="193">
        <v>55.392000000000003</v>
      </c>
      <c r="I796" s="194"/>
      <c r="J796" s="189"/>
      <c r="K796" s="189"/>
      <c r="L796" s="195"/>
      <c r="M796" s="196"/>
      <c r="N796" s="197"/>
      <c r="O796" s="197"/>
      <c r="P796" s="197"/>
      <c r="Q796" s="197"/>
      <c r="R796" s="197"/>
      <c r="S796" s="197"/>
      <c r="T796" s="198"/>
      <c r="AT796" s="199" t="s">
        <v>130</v>
      </c>
      <c r="AU796" s="199" t="s">
        <v>81</v>
      </c>
      <c r="AV796" s="13" t="s">
        <v>81</v>
      </c>
      <c r="AW796" s="13" t="s">
        <v>132</v>
      </c>
      <c r="AX796" s="13" t="s">
        <v>71</v>
      </c>
      <c r="AY796" s="199" t="s">
        <v>120</v>
      </c>
    </row>
    <row r="797" spans="1:65" s="13" customFormat="1" ht="10">
      <c r="B797" s="188"/>
      <c r="C797" s="189"/>
      <c r="D797" s="190" t="s">
        <v>130</v>
      </c>
      <c r="E797" s="191" t="s">
        <v>19</v>
      </c>
      <c r="F797" s="192" t="s">
        <v>2076</v>
      </c>
      <c r="G797" s="189"/>
      <c r="H797" s="193">
        <v>28.85</v>
      </c>
      <c r="I797" s="194"/>
      <c r="J797" s="189"/>
      <c r="K797" s="189"/>
      <c r="L797" s="195"/>
      <c r="M797" s="196"/>
      <c r="N797" s="197"/>
      <c r="O797" s="197"/>
      <c r="P797" s="197"/>
      <c r="Q797" s="197"/>
      <c r="R797" s="197"/>
      <c r="S797" s="197"/>
      <c r="T797" s="198"/>
      <c r="AT797" s="199" t="s">
        <v>130</v>
      </c>
      <c r="AU797" s="199" t="s">
        <v>81</v>
      </c>
      <c r="AV797" s="13" t="s">
        <v>81</v>
      </c>
      <c r="AW797" s="13" t="s">
        <v>132</v>
      </c>
      <c r="AX797" s="13" t="s">
        <v>71</v>
      </c>
      <c r="AY797" s="199" t="s">
        <v>120</v>
      </c>
    </row>
    <row r="798" spans="1:65" s="15" customFormat="1" ht="10">
      <c r="B798" s="211"/>
      <c r="C798" s="212"/>
      <c r="D798" s="190" t="s">
        <v>130</v>
      </c>
      <c r="E798" s="213" t="s">
        <v>19</v>
      </c>
      <c r="F798" s="214" t="s">
        <v>2077</v>
      </c>
      <c r="G798" s="212"/>
      <c r="H798" s="213" t="s">
        <v>19</v>
      </c>
      <c r="I798" s="215"/>
      <c r="J798" s="212"/>
      <c r="K798" s="212"/>
      <c r="L798" s="216"/>
      <c r="M798" s="217"/>
      <c r="N798" s="218"/>
      <c r="O798" s="218"/>
      <c r="P798" s="218"/>
      <c r="Q798" s="218"/>
      <c r="R798" s="218"/>
      <c r="S798" s="218"/>
      <c r="T798" s="219"/>
      <c r="AT798" s="220" t="s">
        <v>130</v>
      </c>
      <c r="AU798" s="220" t="s">
        <v>81</v>
      </c>
      <c r="AV798" s="15" t="s">
        <v>79</v>
      </c>
      <c r="AW798" s="15" t="s">
        <v>132</v>
      </c>
      <c r="AX798" s="15" t="s">
        <v>71</v>
      </c>
      <c r="AY798" s="220" t="s">
        <v>120</v>
      </c>
    </row>
    <row r="799" spans="1:65" s="13" customFormat="1" ht="10">
      <c r="B799" s="188"/>
      <c r="C799" s="189"/>
      <c r="D799" s="190" t="s">
        <v>130</v>
      </c>
      <c r="E799" s="191" t="s">
        <v>19</v>
      </c>
      <c r="F799" s="192" t="s">
        <v>2078</v>
      </c>
      <c r="G799" s="189"/>
      <c r="H799" s="193">
        <v>11.712</v>
      </c>
      <c r="I799" s="194"/>
      <c r="J799" s="189"/>
      <c r="K799" s="189"/>
      <c r="L799" s="195"/>
      <c r="M799" s="196"/>
      <c r="N799" s="197"/>
      <c r="O799" s="197"/>
      <c r="P799" s="197"/>
      <c r="Q799" s="197"/>
      <c r="R799" s="197"/>
      <c r="S799" s="197"/>
      <c r="T799" s="198"/>
      <c r="AT799" s="199" t="s">
        <v>130</v>
      </c>
      <c r="AU799" s="199" t="s">
        <v>81</v>
      </c>
      <c r="AV799" s="13" t="s">
        <v>81</v>
      </c>
      <c r="AW799" s="13" t="s">
        <v>132</v>
      </c>
      <c r="AX799" s="13" t="s">
        <v>71</v>
      </c>
      <c r="AY799" s="199" t="s">
        <v>120</v>
      </c>
    </row>
    <row r="800" spans="1:65" s="13" customFormat="1" ht="10">
      <c r="B800" s="188"/>
      <c r="C800" s="189"/>
      <c r="D800" s="190" t="s">
        <v>130</v>
      </c>
      <c r="E800" s="191" t="s">
        <v>19</v>
      </c>
      <c r="F800" s="192" t="s">
        <v>2079</v>
      </c>
      <c r="G800" s="189"/>
      <c r="H800" s="193">
        <v>8.0519999999999996</v>
      </c>
      <c r="I800" s="194"/>
      <c r="J800" s="189"/>
      <c r="K800" s="189"/>
      <c r="L800" s="195"/>
      <c r="M800" s="196"/>
      <c r="N800" s="197"/>
      <c r="O800" s="197"/>
      <c r="P800" s="197"/>
      <c r="Q800" s="197"/>
      <c r="R800" s="197"/>
      <c r="S800" s="197"/>
      <c r="T800" s="198"/>
      <c r="AT800" s="199" t="s">
        <v>130</v>
      </c>
      <c r="AU800" s="199" t="s">
        <v>81</v>
      </c>
      <c r="AV800" s="13" t="s">
        <v>81</v>
      </c>
      <c r="AW800" s="13" t="s">
        <v>132</v>
      </c>
      <c r="AX800" s="13" t="s">
        <v>71</v>
      </c>
      <c r="AY800" s="199" t="s">
        <v>120</v>
      </c>
    </row>
    <row r="801" spans="2:51" s="15" customFormat="1" ht="10">
      <c r="B801" s="211"/>
      <c r="C801" s="212"/>
      <c r="D801" s="190" t="s">
        <v>130</v>
      </c>
      <c r="E801" s="213" t="s">
        <v>19</v>
      </c>
      <c r="F801" s="214" t="s">
        <v>2080</v>
      </c>
      <c r="G801" s="212"/>
      <c r="H801" s="213" t="s">
        <v>19</v>
      </c>
      <c r="I801" s="215"/>
      <c r="J801" s="212"/>
      <c r="K801" s="212"/>
      <c r="L801" s="216"/>
      <c r="M801" s="217"/>
      <c r="N801" s="218"/>
      <c r="O801" s="218"/>
      <c r="P801" s="218"/>
      <c r="Q801" s="218"/>
      <c r="R801" s="218"/>
      <c r="S801" s="218"/>
      <c r="T801" s="219"/>
      <c r="AT801" s="220" t="s">
        <v>130</v>
      </c>
      <c r="AU801" s="220" t="s">
        <v>81</v>
      </c>
      <c r="AV801" s="15" t="s">
        <v>79</v>
      </c>
      <c r="AW801" s="15" t="s">
        <v>132</v>
      </c>
      <c r="AX801" s="15" t="s">
        <v>71</v>
      </c>
      <c r="AY801" s="220" t="s">
        <v>120</v>
      </c>
    </row>
    <row r="802" spans="2:51" s="13" customFormat="1" ht="10">
      <c r="B802" s="188"/>
      <c r="C802" s="189"/>
      <c r="D802" s="190" t="s">
        <v>130</v>
      </c>
      <c r="E802" s="191" t="s">
        <v>19</v>
      </c>
      <c r="F802" s="192" t="s">
        <v>2081</v>
      </c>
      <c r="G802" s="189"/>
      <c r="H802" s="193">
        <v>5.8559999999999999</v>
      </c>
      <c r="I802" s="194"/>
      <c r="J802" s="189"/>
      <c r="K802" s="189"/>
      <c r="L802" s="195"/>
      <c r="M802" s="196"/>
      <c r="N802" s="197"/>
      <c r="O802" s="197"/>
      <c r="P802" s="197"/>
      <c r="Q802" s="197"/>
      <c r="R802" s="197"/>
      <c r="S802" s="197"/>
      <c r="T802" s="198"/>
      <c r="AT802" s="199" t="s">
        <v>130</v>
      </c>
      <c r="AU802" s="199" t="s">
        <v>81</v>
      </c>
      <c r="AV802" s="13" t="s">
        <v>81</v>
      </c>
      <c r="AW802" s="13" t="s">
        <v>132</v>
      </c>
      <c r="AX802" s="13" t="s">
        <v>71</v>
      </c>
      <c r="AY802" s="199" t="s">
        <v>120</v>
      </c>
    </row>
    <row r="803" spans="2:51" s="15" customFormat="1" ht="10">
      <c r="B803" s="211"/>
      <c r="C803" s="212"/>
      <c r="D803" s="190" t="s">
        <v>130</v>
      </c>
      <c r="E803" s="213" t="s">
        <v>19</v>
      </c>
      <c r="F803" s="214" t="s">
        <v>2176</v>
      </c>
      <c r="G803" s="212"/>
      <c r="H803" s="213" t="s">
        <v>19</v>
      </c>
      <c r="I803" s="215"/>
      <c r="J803" s="212"/>
      <c r="K803" s="212"/>
      <c r="L803" s="216"/>
      <c r="M803" s="217"/>
      <c r="N803" s="218"/>
      <c r="O803" s="218"/>
      <c r="P803" s="218"/>
      <c r="Q803" s="218"/>
      <c r="R803" s="218"/>
      <c r="S803" s="218"/>
      <c r="T803" s="219"/>
      <c r="AT803" s="220" t="s">
        <v>130</v>
      </c>
      <c r="AU803" s="220" t="s">
        <v>81</v>
      </c>
      <c r="AV803" s="15" t="s">
        <v>79</v>
      </c>
      <c r="AW803" s="15" t="s">
        <v>132</v>
      </c>
      <c r="AX803" s="15" t="s">
        <v>71</v>
      </c>
      <c r="AY803" s="220" t="s">
        <v>120</v>
      </c>
    </row>
    <row r="804" spans="2:51" s="13" customFormat="1" ht="10">
      <c r="B804" s="188"/>
      <c r="C804" s="189"/>
      <c r="D804" s="190" t="s">
        <v>130</v>
      </c>
      <c r="E804" s="191" t="s">
        <v>19</v>
      </c>
      <c r="F804" s="192" t="s">
        <v>2083</v>
      </c>
      <c r="G804" s="189"/>
      <c r="H804" s="193">
        <v>8.5079999999999991</v>
      </c>
      <c r="I804" s="194"/>
      <c r="J804" s="189"/>
      <c r="K804" s="189"/>
      <c r="L804" s="195"/>
      <c r="M804" s="196"/>
      <c r="N804" s="197"/>
      <c r="O804" s="197"/>
      <c r="P804" s="197"/>
      <c r="Q804" s="197"/>
      <c r="R804" s="197"/>
      <c r="S804" s="197"/>
      <c r="T804" s="198"/>
      <c r="AT804" s="199" t="s">
        <v>130</v>
      </c>
      <c r="AU804" s="199" t="s">
        <v>81</v>
      </c>
      <c r="AV804" s="13" t="s">
        <v>81</v>
      </c>
      <c r="AW804" s="13" t="s">
        <v>132</v>
      </c>
      <c r="AX804" s="13" t="s">
        <v>71</v>
      </c>
      <c r="AY804" s="199" t="s">
        <v>120</v>
      </c>
    </row>
    <row r="805" spans="2:51" s="13" customFormat="1" ht="10">
      <c r="B805" s="188"/>
      <c r="C805" s="189"/>
      <c r="D805" s="190" t="s">
        <v>130</v>
      </c>
      <c r="E805" s="191" t="s">
        <v>19</v>
      </c>
      <c r="F805" s="192" t="s">
        <v>2084</v>
      </c>
      <c r="G805" s="189"/>
      <c r="H805" s="193">
        <v>13.811299999999999</v>
      </c>
      <c r="I805" s="194"/>
      <c r="J805" s="189"/>
      <c r="K805" s="189"/>
      <c r="L805" s="195"/>
      <c r="M805" s="196"/>
      <c r="N805" s="197"/>
      <c r="O805" s="197"/>
      <c r="P805" s="197"/>
      <c r="Q805" s="197"/>
      <c r="R805" s="197"/>
      <c r="S805" s="197"/>
      <c r="T805" s="198"/>
      <c r="AT805" s="199" t="s">
        <v>130</v>
      </c>
      <c r="AU805" s="199" t="s">
        <v>81</v>
      </c>
      <c r="AV805" s="13" t="s">
        <v>81</v>
      </c>
      <c r="AW805" s="13" t="s">
        <v>132</v>
      </c>
      <c r="AX805" s="13" t="s">
        <v>71</v>
      </c>
      <c r="AY805" s="199" t="s">
        <v>120</v>
      </c>
    </row>
    <row r="806" spans="2:51" s="16" customFormat="1" ht="10">
      <c r="B806" s="221"/>
      <c r="C806" s="222"/>
      <c r="D806" s="190" t="s">
        <v>130</v>
      </c>
      <c r="E806" s="223" t="s">
        <v>19</v>
      </c>
      <c r="F806" s="224" t="s">
        <v>165</v>
      </c>
      <c r="G806" s="222"/>
      <c r="H806" s="225">
        <v>132.18129999999999</v>
      </c>
      <c r="I806" s="226"/>
      <c r="J806" s="222"/>
      <c r="K806" s="222"/>
      <c r="L806" s="227"/>
      <c r="M806" s="228"/>
      <c r="N806" s="229"/>
      <c r="O806" s="229"/>
      <c r="P806" s="229"/>
      <c r="Q806" s="229"/>
      <c r="R806" s="229"/>
      <c r="S806" s="229"/>
      <c r="T806" s="230"/>
      <c r="AT806" s="231" t="s">
        <v>130</v>
      </c>
      <c r="AU806" s="231" t="s">
        <v>81</v>
      </c>
      <c r="AV806" s="16" t="s">
        <v>151</v>
      </c>
      <c r="AW806" s="16" t="s">
        <v>132</v>
      </c>
      <c r="AX806" s="16" t="s">
        <v>71</v>
      </c>
      <c r="AY806" s="231" t="s">
        <v>120</v>
      </c>
    </row>
    <row r="807" spans="2:51" s="15" customFormat="1" ht="10">
      <c r="B807" s="211"/>
      <c r="C807" s="212"/>
      <c r="D807" s="190" t="s">
        <v>130</v>
      </c>
      <c r="E807" s="213" t="s">
        <v>19</v>
      </c>
      <c r="F807" s="214" t="s">
        <v>2090</v>
      </c>
      <c r="G807" s="212"/>
      <c r="H807" s="213" t="s">
        <v>19</v>
      </c>
      <c r="I807" s="215"/>
      <c r="J807" s="212"/>
      <c r="K807" s="212"/>
      <c r="L807" s="216"/>
      <c r="M807" s="217"/>
      <c r="N807" s="218"/>
      <c r="O807" s="218"/>
      <c r="P807" s="218"/>
      <c r="Q807" s="218"/>
      <c r="R807" s="218"/>
      <c r="S807" s="218"/>
      <c r="T807" s="219"/>
      <c r="AT807" s="220" t="s">
        <v>130</v>
      </c>
      <c r="AU807" s="220" t="s">
        <v>81</v>
      </c>
      <c r="AV807" s="15" t="s">
        <v>79</v>
      </c>
      <c r="AW807" s="15" t="s">
        <v>132</v>
      </c>
      <c r="AX807" s="15" t="s">
        <v>71</v>
      </c>
      <c r="AY807" s="220" t="s">
        <v>120</v>
      </c>
    </row>
    <row r="808" spans="2:51" s="15" customFormat="1" ht="10">
      <c r="B808" s="211"/>
      <c r="C808" s="212"/>
      <c r="D808" s="190" t="s">
        <v>130</v>
      </c>
      <c r="E808" s="213" t="s">
        <v>19</v>
      </c>
      <c r="F808" s="214" t="s">
        <v>2074</v>
      </c>
      <c r="G808" s="212"/>
      <c r="H808" s="213" t="s">
        <v>19</v>
      </c>
      <c r="I808" s="215"/>
      <c r="J808" s="212"/>
      <c r="K808" s="212"/>
      <c r="L808" s="216"/>
      <c r="M808" s="217"/>
      <c r="N808" s="218"/>
      <c r="O808" s="218"/>
      <c r="P808" s="218"/>
      <c r="Q808" s="218"/>
      <c r="R808" s="218"/>
      <c r="S808" s="218"/>
      <c r="T808" s="219"/>
      <c r="AT808" s="220" t="s">
        <v>130</v>
      </c>
      <c r="AU808" s="220" t="s">
        <v>81</v>
      </c>
      <c r="AV808" s="15" t="s">
        <v>79</v>
      </c>
      <c r="AW808" s="15" t="s">
        <v>132</v>
      </c>
      <c r="AX808" s="15" t="s">
        <v>71</v>
      </c>
      <c r="AY808" s="220" t="s">
        <v>120</v>
      </c>
    </row>
    <row r="809" spans="2:51" s="13" customFormat="1" ht="10">
      <c r="B809" s="188"/>
      <c r="C809" s="189"/>
      <c r="D809" s="190" t="s">
        <v>130</v>
      </c>
      <c r="E809" s="191" t="s">
        <v>19</v>
      </c>
      <c r="F809" s="192" t="s">
        <v>2091</v>
      </c>
      <c r="G809" s="189"/>
      <c r="H809" s="193">
        <v>61.991999999999997</v>
      </c>
      <c r="I809" s="194"/>
      <c r="J809" s="189"/>
      <c r="K809" s="189"/>
      <c r="L809" s="195"/>
      <c r="M809" s="196"/>
      <c r="N809" s="197"/>
      <c r="O809" s="197"/>
      <c r="P809" s="197"/>
      <c r="Q809" s="197"/>
      <c r="R809" s="197"/>
      <c r="S809" s="197"/>
      <c r="T809" s="198"/>
      <c r="AT809" s="199" t="s">
        <v>130</v>
      </c>
      <c r="AU809" s="199" t="s">
        <v>81</v>
      </c>
      <c r="AV809" s="13" t="s">
        <v>81</v>
      </c>
      <c r="AW809" s="13" t="s">
        <v>132</v>
      </c>
      <c r="AX809" s="13" t="s">
        <v>71</v>
      </c>
      <c r="AY809" s="199" t="s">
        <v>120</v>
      </c>
    </row>
    <row r="810" spans="2:51" s="13" customFormat="1" ht="10">
      <c r="B810" s="188"/>
      <c r="C810" s="189"/>
      <c r="D810" s="190" t="s">
        <v>130</v>
      </c>
      <c r="E810" s="191" t="s">
        <v>19</v>
      </c>
      <c r="F810" s="192" t="s">
        <v>2092</v>
      </c>
      <c r="G810" s="189"/>
      <c r="H810" s="193">
        <v>34.317</v>
      </c>
      <c r="I810" s="194"/>
      <c r="J810" s="189"/>
      <c r="K810" s="189"/>
      <c r="L810" s="195"/>
      <c r="M810" s="196"/>
      <c r="N810" s="197"/>
      <c r="O810" s="197"/>
      <c r="P810" s="197"/>
      <c r="Q810" s="197"/>
      <c r="R810" s="197"/>
      <c r="S810" s="197"/>
      <c r="T810" s="198"/>
      <c r="AT810" s="199" t="s">
        <v>130</v>
      </c>
      <c r="AU810" s="199" t="s">
        <v>81</v>
      </c>
      <c r="AV810" s="13" t="s">
        <v>81</v>
      </c>
      <c r="AW810" s="13" t="s">
        <v>132</v>
      </c>
      <c r="AX810" s="13" t="s">
        <v>71</v>
      </c>
      <c r="AY810" s="199" t="s">
        <v>120</v>
      </c>
    </row>
    <row r="811" spans="2:51" s="15" customFormat="1" ht="10">
      <c r="B811" s="211"/>
      <c r="C811" s="212"/>
      <c r="D811" s="190" t="s">
        <v>130</v>
      </c>
      <c r="E811" s="213" t="s">
        <v>19</v>
      </c>
      <c r="F811" s="214" t="s">
        <v>2077</v>
      </c>
      <c r="G811" s="212"/>
      <c r="H811" s="213" t="s">
        <v>19</v>
      </c>
      <c r="I811" s="215"/>
      <c r="J811" s="212"/>
      <c r="K811" s="212"/>
      <c r="L811" s="216"/>
      <c r="M811" s="217"/>
      <c r="N811" s="218"/>
      <c r="O811" s="218"/>
      <c r="P811" s="218"/>
      <c r="Q811" s="218"/>
      <c r="R811" s="218"/>
      <c r="S811" s="218"/>
      <c r="T811" s="219"/>
      <c r="AT811" s="220" t="s">
        <v>130</v>
      </c>
      <c r="AU811" s="220" t="s">
        <v>81</v>
      </c>
      <c r="AV811" s="15" t="s">
        <v>79</v>
      </c>
      <c r="AW811" s="15" t="s">
        <v>132</v>
      </c>
      <c r="AX811" s="15" t="s">
        <v>71</v>
      </c>
      <c r="AY811" s="220" t="s">
        <v>120</v>
      </c>
    </row>
    <row r="812" spans="2:51" s="13" customFormat="1" ht="10">
      <c r="B812" s="188"/>
      <c r="C812" s="189"/>
      <c r="D812" s="190" t="s">
        <v>130</v>
      </c>
      <c r="E812" s="191" t="s">
        <v>19</v>
      </c>
      <c r="F812" s="192" t="s">
        <v>2093</v>
      </c>
      <c r="G812" s="189"/>
      <c r="H812" s="193">
        <v>13.776</v>
      </c>
      <c r="I812" s="194"/>
      <c r="J812" s="189"/>
      <c r="K812" s="189"/>
      <c r="L812" s="195"/>
      <c r="M812" s="196"/>
      <c r="N812" s="197"/>
      <c r="O812" s="197"/>
      <c r="P812" s="197"/>
      <c r="Q812" s="197"/>
      <c r="R812" s="197"/>
      <c r="S812" s="197"/>
      <c r="T812" s="198"/>
      <c r="AT812" s="199" t="s">
        <v>130</v>
      </c>
      <c r="AU812" s="199" t="s">
        <v>81</v>
      </c>
      <c r="AV812" s="13" t="s">
        <v>81</v>
      </c>
      <c r="AW812" s="13" t="s">
        <v>132</v>
      </c>
      <c r="AX812" s="13" t="s">
        <v>71</v>
      </c>
      <c r="AY812" s="199" t="s">
        <v>120</v>
      </c>
    </row>
    <row r="813" spans="2:51" s="13" customFormat="1" ht="10">
      <c r="B813" s="188"/>
      <c r="C813" s="189"/>
      <c r="D813" s="190" t="s">
        <v>130</v>
      </c>
      <c r="E813" s="191" t="s">
        <v>19</v>
      </c>
      <c r="F813" s="192" t="s">
        <v>2094</v>
      </c>
      <c r="G813" s="189"/>
      <c r="H813" s="193">
        <v>7.38</v>
      </c>
      <c r="I813" s="194"/>
      <c r="J813" s="189"/>
      <c r="K813" s="189"/>
      <c r="L813" s="195"/>
      <c r="M813" s="196"/>
      <c r="N813" s="197"/>
      <c r="O813" s="197"/>
      <c r="P813" s="197"/>
      <c r="Q813" s="197"/>
      <c r="R813" s="197"/>
      <c r="S813" s="197"/>
      <c r="T813" s="198"/>
      <c r="AT813" s="199" t="s">
        <v>130</v>
      </c>
      <c r="AU813" s="199" t="s">
        <v>81</v>
      </c>
      <c r="AV813" s="13" t="s">
        <v>81</v>
      </c>
      <c r="AW813" s="13" t="s">
        <v>132</v>
      </c>
      <c r="AX813" s="13" t="s">
        <v>71</v>
      </c>
      <c r="AY813" s="199" t="s">
        <v>120</v>
      </c>
    </row>
    <row r="814" spans="2:51" s="15" customFormat="1" ht="10">
      <c r="B814" s="211"/>
      <c r="C814" s="212"/>
      <c r="D814" s="190" t="s">
        <v>130</v>
      </c>
      <c r="E814" s="213" t="s">
        <v>19</v>
      </c>
      <c r="F814" s="214" t="s">
        <v>2080</v>
      </c>
      <c r="G814" s="212"/>
      <c r="H814" s="213" t="s">
        <v>19</v>
      </c>
      <c r="I814" s="215"/>
      <c r="J814" s="212"/>
      <c r="K814" s="212"/>
      <c r="L814" s="216"/>
      <c r="M814" s="217"/>
      <c r="N814" s="218"/>
      <c r="O814" s="218"/>
      <c r="P814" s="218"/>
      <c r="Q814" s="218"/>
      <c r="R814" s="218"/>
      <c r="S814" s="218"/>
      <c r="T814" s="219"/>
      <c r="AT814" s="220" t="s">
        <v>130</v>
      </c>
      <c r="AU814" s="220" t="s">
        <v>81</v>
      </c>
      <c r="AV814" s="15" t="s">
        <v>79</v>
      </c>
      <c r="AW814" s="15" t="s">
        <v>132</v>
      </c>
      <c r="AX814" s="15" t="s">
        <v>71</v>
      </c>
      <c r="AY814" s="220" t="s">
        <v>120</v>
      </c>
    </row>
    <row r="815" spans="2:51" s="13" customFormat="1" ht="10">
      <c r="B815" s="188"/>
      <c r="C815" s="189"/>
      <c r="D815" s="190" t="s">
        <v>130</v>
      </c>
      <c r="E815" s="191" t="s">
        <v>19</v>
      </c>
      <c r="F815" s="192" t="s">
        <v>2095</v>
      </c>
      <c r="G815" s="189"/>
      <c r="H815" s="193">
        <v>6.3840000000000003</v>
      </c>
      <c r="I815" s="194"/>
      <c r="J815" s="189"/>
      <c r="K815" s="189"/>
      <c r="L815" s="195"/>
      <c r="M815" s="196"/>
      <c r="N815" s="197"/>
      <c r="O815" s="197"/>
      <c r="P815" s="197"/>
      <c r="Q815" s="197"/>
      <c r="R815" s="197"/>
      <c r="S815" s="197"/>
      <c r="T815" s="198"/>
      <c r="AT815" s="199" t="s">
        <v>130</v>
      </c>
      <c r="AU815" s="199" t="s">
        <v>81</v>
      </c>
      <c r="AV815" s="13" t="s">
        <v>81</v>
      </c>
      <c r="AW815" s="13" t="s">
        <v>132</v>
      </c>
      <c r="AX815" s="13" t="s">
        <v>71</v>
      </c>
      <c r="AY815" s="199" t="s">
        <v>120</v>
      </c>
    </row>
    <row r="816" spans="2:51" s="15" customFormat="1" ht="10">
      <c r="B816" s="211"/>
      <c r="C816" s="212"/>
      <c r="D816" s="190" t="s">
        <v>130</v>
      </c>
      <c r="E816" s="213" t="s">
        <v>19</v>
      </c>
      <c r="F816" s="214" t="s">
        <v>2176</v>
      </c>
      <c r="G816" s="212"/>
      <c r="H816" s="213" t="s">
        <v>19</v>
      </c>
      <c r="I816" s="215"/>
      <c r="J816" s="212"/>
      <c r="K816" s="212"/>
      <c r="L816" s="216"/>
      <c r="M816" s="217"/>
      <c r="N816" s="218"/>
      <c r="O816" s="218"/>
      <c r="P816" s="218"/>
      <c r="Q816" s="218"/>
      <c r="R816" s="218"/>
      <c r="S816" s="218"/>
      <c r="T816" s="219"/>
      <c r="AT816" s="220" t="s">
        <v>130</v>
      </c>
      <c r="AU816" s="220" t="s">
        <v>81</v>
      </c>
      <c r="AV816" s="15" t="s">
        <v>79</v>
      </c>
      <c r="AW816" s="15" t="s">
        <v>132</v>
      </c>
      <c r="AX816" s="15" t="s">
        <v>71</v>
      </c>
      <c r="AY816" s="220" t="s">
        <v>120</v>
      </c>
    </row>
    <row r="817" spans="1:65" s="13" customFormat="1" ht="10">
      <c r="B817" s="188"/>
      <c r="C817" s="189"/>
      <c r="D817" s="190" t="s">
        <v>130</v>
      </c>
      <c r="E817" s="191" t="s">
        <v>19</v>
      </c>
      <c r="F817" s="192" t="s">
        <v>2096</v>
      </c>
      <c r="G817" s="189"/>
      <c r="H817" s="193">
        <v>7.04</v>
      </c>
      <c r="I817" s="194"/>
      <c r="J817" s="189"/>
      <c r="K817" s="189"/>
      <c r="L817" s="195"/>
      <c r="M817" s="196"/>
      <c r="N817" s="197"/>
      <c r="O817" s="197"/>
      <c r="P817" s="197"/>
      <c r="Q817" s="197"/>
      <c r="R817" s="197"/>
      <c r="S817" s="197"/>
      <c r="T817" s="198"/>
      <c r="AT817" s="199" t="s">
        <v>130</v>
      </c>
      <c r="AU817" s="199" t="s">
        <v>81</v>
      </c>
      <c r="AV817" s="13" t="s">
        <v>81</v>
      </c>
      <c r="AW817" s="13" t="s">
        <v>132</v>
      </c>
      <c r="AX817" s="13" t="s">
        <v>71</v>
      </c>
      <c r="AY817" s="199" t="s">
        <v>120</v>
      </c>
    </row>
    <row r="818" spans="1:65" s="13" customFormat="1" ht="10">
      <c r="B818" s="188"/>
      <c r="C818" s="189"/>
      <c r="D818" s="190" t="s">
        <v>130</v>
      </c>
      <c r="E818" s="191" t="s">
        <v>19</v>
      </c>
      <c r="F818" s="192" t="s">
        <v>2097</v>
      </c>
      <c r="G818" s="189"/>
      <c r="H818" s="193">
        <v>11.211</v>
      </c>
      <c r="I818" s="194"/>
      <c r="J818" s="189"/>
      <c r="K818" s="189"/>
      <c r="L818" s="195"/>
      <c r="M818" s="196"/>
      <c r="N818" s="197"/>
      <c r="O818" s="197"/>
      <c r="P818" s="197"/>
      <c r="Q818" s="197"/>
      <c r="R818" s="197"/>
      <c r="S818" s="197"/>
      <c r="T818" s="198"/>
      <c r="AT818" s="199" t="s">
        <v>130</v>
      </c>
      <c r="AU818" s="199" t="s">
        <v>81</v>
      </c>
      <c r="AV818" s="13" t="s">
        <v>81</v>
      </c>
      <c r="AW818" s="13" t="s">
        <v>132</v>
      </c>
      <c r="AX818" s="13" t="s">
        <v>71</v>
      </c>
      <c r="AY818" s="199" t="s">
        <v>120</v>
      </c>
    </row>
    <row r="819" spans="1:65" s="16" customFormat="1" ht="10">
      <c r="B819" s="221"/>
      <c r="C819" s="222"/>
      <c r="D819" s="190" t="s">
        <v>130</v>
      </c>
      <c r="E819" s="223" t="s">
        <v>19</v>
      </c>
      <c r="F819" s="224" t="s">
        <v>165</v>
      </c>
      <c r="G819" s="222"/>
      <c r="H819" s="225">
        <v>142.1</v>
      </c>
      <c r="I819" s="226"/>
      <c r="J819" s="222"/>
      <c r="K819" s="222"/>
      <c r="L819" s="227"/>
      <c r="M819" s="228"/>
      <c r="N819" s="229"/>
      <c r="O819" s="229"/>
      <c r="P819" s="229"/>
      <c r="Q819" s="229"/>
      <c r="R819" s="229"/>
      <c r="S819" s="229"/>
      <c r="T819" s="230"/>
      <c r="AT819" s="231" t="s">
        <v>130</v>
      </c>
      <c r="AU819" s="231" t="s">
        <v>81</v>
      </c>
      <c r="AV819" s="16" t="s">
        <v>151</v>
      </c>
      <c r="AW819" s="16" t="s">
        <v>132</v>
      </c>
      <c r="AX819" s="16" t="s">
        <v>71</v>
      </c>
      <c r="AY819" s="231" t="s">
        <v>120</v>
      </c>
    </row>
    <row r="820" spans="1:65" s="14" customFormat="1" ht="10">
      <c r="B820" s="200"/>
      <c r="C820" s="201"/>
      <c r="D820" s="190" t="s">
        <v>130</v>
      </c>
      <c r="E820" s="202" t="s">
        <v>19</v>
      </c>
      <c r="F820" s="203" t="s">
        <v>133</v>
      </c>
      <c r="G820" s="201"/>
      <c r="H820" s="204">
        <v>274.28129999999999</v>
      </c>
      <c r="I820" s="205"/>
      <c r="J820" s="201"/>
      <c r="K820" s="201"/>
      <c r="L820" s="206"/>
      <c r="M820" s="207"/>
      <c r="N820" s="208"/>
      <c r="O820" s="208"/>
      <c r="P820" s="208"/>
      <c r="Q820" s="208"/>
      <c r="R820" s="208"/>
      <c r="S820" s="208"/>
      <c r="T820" s="209"/>
      <c r="AT820" s="210" t="s">
        <v>130</v>
      </c>
      <c r="AU820" s="210" t="s">
        <v>81</v>
      </c>
      <c r="AV820" s="14" t="s">
        <v>128</v>
      </c>
      <c r="AW820" s="14" t="s">
        <v>132</v>
      </c>
      <c r="AX820" s="14" t="s">
        <v>79</v>
      </c>
      <c r="AY820" s="210" t="s">
        <v>120</v>
      </c>
    </row>
    <row r="821" spans="1:65" s="2" customFormat="1" ht="16.5" customHeight="1">
      <c r="A821" s="36"/>
      <c r="B821" s="37"/>
      <c r="C821" s="175" t="s">
        <v>1261</v>
      </c>
      <c r="D821" s="175" t="s">
        <v>123</v>
      </c>
      <c r="E821" s="176" t="s">
        <v>2177</v>
      </c>
      <c r="F821" s="177" t="s">
        <v>2178</v>
      </c>
      <c r="G821" s="178" t="s">
        <v>404</v>
      </c>
      <c r="H821" s="179">
        <v>986.07899999999995</v>
      </c>
      <c r="I821" s="180"/>
      <c r="J821" s="181">
        <f>ROUND(I821*H821,2)</f>
        <v>0</v>
      </c>
      <c r="K821" s="177" t="s">
        <v>536</v>
      </c>
      <c r="L821" s="41"/>
      <c r="M821" s="182" t="s">
        <v>19</v>
      </c>
      <c r="N821" s="183" t="s">
        <v>42</v>
      </c>
      <c r="O821" s="66"/>
      <c r="P821" s="184">
        <f>O821*H821</f>
        <v>0</v>
      </c>
      <c r="Q821" s="184">
        <v>2.0999999999999999E-3</v>
      </c>
      <c r="R821" s="184">
        <f>Q821*H821</f>
        <v>2.0707658999999996</v>
      </c>
      <c r="S821" s="184">
        <v>0</v>
      </c>
      <c r="T821" s="185">
        <f>S821*H821</f>
        <v>0</v>
      </c>
      <c r="U821" s="36"/>
      <c r="V821" s="36"/>
      <c r="W821" s="36"/>
      <c r="X821" s="36"/>
      <c r="Y821" s="36"/>
      <c r="Z821" s="36"/>
      <c r="AA821" s="36"/>
      <c r="AB821" s="36"/>
      <c r="AC821" s="36"/>
      <c r="AD821" s="36"/>
      <c r="AE821" s="36"/>
      <c r="AR821" s="186" t="s">
        <v>128</v>
      </c>
      <c r="AT821" s="186" t="s">
        <v>123</v>
      </c>
      <c r="AU821" s="186" t="s">
        <v>81</v>
      </c>
      <c r="AY821" s="19" t="s">
        <v>120</v>
      </c>
      <c r="BE821" s="187">
        <f>IF(N821="základní",J821,0)</f>
        <v>0</v>
      </c>
      <c r="BF821" s="187">
        <f>IF(N821="snížená",J821,0)</f>
        <v>0</v>
      </c>
      <c r="BG821" s="187">
        <f>IF(N821="zákl. přenesená",J821,0)</f>
        <v>0</v>
      </c>
      <c r="BH821" s="187">
        <f>IF(N821="sníž. přenesená",J821,0)</f>
        <v>0</v>
      </c>
      <c r="BI821" s="187">
        <f>IF(N821="nulová",J821,0)</f>
        <v>0</v>
      </c>
      <c r="BJ821" s="19" t="s">
        <v>79</v>
      </c>
      <c r="BK821" s="187">
        <f>ROUND(I821*H821,2)</f>
        <v>0</v>
      </c>
      <c r="BL821" s="19" t="s">
        <v>128</v>
      </c>
      <c r="BM821" s="186" t="s">
        <v>2179</v>
      </c>
    </row>
    <row r="822" spans="1:65" s="2" customFormat="1" ht="10">
      <c r="A822" s="36"/>
      <c r="B822" s="37"/>
      <c r="C822" s="38"/>
      <c r="D822" s="245" t="s">
        <v>538</v>
      </c>
      <c r="E822" s="38"/>
      <c r="F822" s="246" t="s">
        <v>2180</v>
      </c>
      <c r="G822" s="38"/>
      <c r="H822" s="38"/>
      <c r="I822" s="247"/>
      <c r="J822" s="38"/>
      <c r="K822" s="38"/>
      <c r="L822" s="41"/>
      <c r="M822" s="248"/>
      <c r="N822" s="249"/>
      <c r="O822" s="66"/>
      <c r="P822" s="66"/>
      <c r="Q822" s="66"/>
      <c r="R822" s="66"/>
      <c r="S822" s="66"/>
      <c r="T822" s="67"/>
      <c r="U822" s="36"/>
      <c r="V822" s="36"/>
      <c r="W822" s="36"/>
      <c r="X822" s="36"/>
      <c r="Y822" s="36"/>
      <c r="Z822" s="36"/>
      <c r="AA822" s="36"/>
      <c r="AB822" s="36"/>
      <c r="AC822" s="36"/>
      <c r="AD822" s="36"/>
      <c r="AE822" s="36"/>
      <c r="AT822" s="19" t="s">
        <v>538</v>
      </c>
      <c r="AU822" s="19" t="s">
        <v>81</v>
      </c>
    </row>
    <row r="823" spans="1:65" s="15" customFormat="1" ht="10">
      <c r="B823" s="211"/>
      <c r="C823" s="212"/>
      <c r="D823" s="190" t="s">
        <v>130</v>
      </c>
      <c r="E823" s="213" t="s">
        <v>19</v>
      </c>
      <c r="F823" s="214" t="s">
        <v>2181</v>
      </c>
      <c r="G823" s="212"/>
      <c r="H823" s="213" t="s">
        <v>19</v>
      </c>
      <c r="I823" s="215"/>
      <c r="J823" s="212"/>
      <c r="K823" s="212"/>
      <c r="L823" s="216"/>
      <c r="M823" s="217"/>
      <c r="N823" s="218"/>
      <c r="O823" s="218"/>
      <c r="P823" s="218"/>
      <c r="Q823" s="218"/>
      <c r="R823" s="218"/>
      <c r="S823" s="218"/>
      <c r="T823" s="219"/>
      <c r="AT823" s="220" t="s">
        <v>130</v>
      </c>
      <c r="AU823" s="220" t="s">
        <v>81</v>
      </c>
      <c r="AV823" s="15" t="s">
        <v>79</v>
      </c>
      <c r="AW823" s="15" t="s">
        <v>132</v>
      </c>
      <c r="AX823" s="15" t="s">
        <v>71</v>
      </c>
      <c r="AY823" s="220" t="s">
        <v>120</v>
      </c>
    </row>
    <row r="824" spans="1:65" s="15" customFormat="1" ht="10">
      <c r="B824" s="211"/>
      <c r="C824" s="212"/>
      <c r="D824" s="190" t="s">
        <v>130</v>
      </c>
      <c r="E824" s="213" t="s">
        <v>19</v>
      </c>
      <c r="F824" s="214" t="s">
        <v>2073</v>
      </c>
      <c r="G824" s="212"/>
      <c r="H824" s="213" t="s">
        <v>19</v>
      </c>
      <c r="I824" s="215"/>
      <c r="J824" s="212"/>
      <c r="K824" s="212"/>
      <c r="L824" s="216"/>
      <c r="M824" s="217"/>
      <c r="N824" s="218"/>
      <c r="O824" s="218"/>
      <c r="P824" s="218"/>
      <c r="Q824" s="218"/>
      <c r="R824" s="218"/>
      <c r="S824" s="218"/>
      <c r="T824" s="219"/>
      <c r="AT824" s="220" t="s">
        <v>130</v>
      </c>
      <c r="AU824" s="220" t="s">
        <v>81</v>
      </c>
      <c r="AV824" s="15" t="s">
        <v>79</v>
      </c>
      <c r="AW824" s="15" t="s">
        <v>132</v>
      </c>
      <c r="AX824" s="15" t="s">
        <v>71</v>
      </c>
      <c r="AY824" s="220" t="s">
        <v>120</v>
      </c>
    </row>
    <row r="825" spans="1:65" s="15" customFormat="1" ht="10">
      <c r="B825" s="211"/>
      <c r="C825" s="212"/>
      <c r="D825" s="190" t="s">
        <v>130</v>
      </c>
      <c r="E825" s="213" t="s">
        <v>19</v>
      </c>
      <c r="F825" s="214" t="s">
        <v>2074</v>
      </c>
      <c r="G825" s="212"/>
      <c r="H825" s="213" t="s">
        <v>19</v>
      </c>
      <c r="I825" s="215"/>
      <c r="J825" s="212"/>
      <c r="K825" s="212"/>
      <c r="L825" s="216"/>
      <c r="M825" s="217"/>
      <c r="N825" s="218"/>
      <c r="O825" s="218"/>
      <c r="P825" s="218"/>
      <c r="Q825" s="218"/>
      <c r="R825" s="218"/>
      <c r="S825" s="218"/>
      <c r="T825" s="219"/>
      <c r="AT825" s="220" t="s">
        <v>130</v>
      </c>
      <c r="AU825" s="220" t="s">
        <v>81</v>
      </c>
      <c r="AV825" s="15" t="s">
        <v>79</v>
      </c>
      <c r="AW825" s="15" t="s">
        <v>132</v>
      </c>
      <c r="AX825" s="15" t="s">
        <v>71</v>
      </c>
      <c r="AY825" s="220" t="s">
        <v>120</v>
      </c>
    </row>
    <row r="826" spans="1:65" s="13" customFormat="1" ht="10">
      <c r="B826" s="188"/>
      <c r="C826" s="189"/>
      <c r="D826" s="190" t="s">
        <v>130</v>
      </c>
      <c r="E826" s="191" t="s">
        <v>19</v>
      </c>
      <c r="F826" s="192" t="s">
        <v>2075</v>
      </c>
      <c r="G826" s="189"/>
      <c r="H826" s="193">
        <v>55.392000000000003</v>
      </c>
      <c r="I826" s="194"/>
      <c r="J826" s="189"/>
      <c r="K826" s="189"/>
      <c r="L826" s="195"/>
      <c r="M826" s="196"/>
      <c r="N826" s="197"/>
      <c r="O826" s="197"/>
      <c r="P826" s="197"/>
      <c r="Q826" s="197"/>
      <c r="R826" s="197"/>
      <c r="S826" s="197"/>
      <c r="T826" s="198"/>
      <c r="AT826" s="199" t="s">
        <v>130</v>
      </c>
      <c r="AU826" s="199" t="s">
        <v>81</v>
      </c>
      <c r="AV826" s="13" t="s">
        <v>81</v>
      </c>
      <c r="AW826" s="13" t="s">
        <v>132</v>
      </c>
      <c r="AX826" s="13" t="s">
        <v>71</v>
      </c>
      <c r="AY826" s="199" t="s">
        <v>120</v>
      </c>
    </row>
    <row r="827" spans="1:65" s="13" customFormat="1" ht="10">
      <c r="B827" s="188"/>
      <c r="C827" s="189"/>
      <c r="D827" s="190" t="s">
        <v>130</v>
      </c>
      <c r="E827" s="191" t="s">
        <v>19</v>
      </c>
      <c r="F827" s="192" t="s">
        <v>2076</v>
      </c>
      <c r="G827" s="189"/>
      <c r="H827" s="193">
        <v>28.85</v>
      </c>
      <c r="I827" s="194"/>
      <c r="J827" s="189"/>
      <c r="K827" s="189"/>
      <c r="L827" s="195"/>
      <c r="M827" s="196"/>
      <c r="N827" s="197"/>
      <c r="O827" s="197"/>
      <c r="P827" s="197"/>
      <c r="Q827" s="197"/>
      <c r="R827" s="197"/>
      <c r="S827" s="197"/>
      <c r="T827" s="198"/>
      <c r="AT827" s="199" t="s">
        <v>130</v>
      </c>
      <c r="AU827" s="199" t="s">
        <v>81</v>
      </c>
      <c r="AV827" s="13" t="s">
        <v>81</v>
      </c>
      <c r="AW827" s="13" t="s">
        <v>132</v>
      </c>
      <c r="AX827" s="13" t="s">
        <v>71</v>
      </c>
      <c r="AY827" s="199" t="s">
        <v>120</v>
      </c>
    </row>
    <row r="828" spans="1:65" s="15" customFormat="1" ht="10">
      <c r="B828" s="211"/>
      <c r="C828" s="212"/>
      <c r="D828" s="190" t="s">
        <v>130</v>
      </c>
      <c r="E828" s="213" t="s">
        <v>19</v>
      </c>
      <c r="F828" s="214" t="s">
        <v>2077</v>
      </c>
      <c r="G828" s="212"/>
      <c r="H828" s="213" t="s">
        <v>19</v>
      </c>
      <c r="I828" s="215"/>
      <c r="J828" s="212"/>
      <c r="K828" s="212"/>
      <c r="L828" s="216"/>
      <c r="M828" s="217"/>
      <c r="N828" s="218"/>
      <c r="O828" s="218"/>
      <c r="P828" s="218"/>
      <c r="Q828" s="218"/>
      <c r="R828" s="218"/>
      <c r="S828" s="218"/>
      <c r="T828" s="219"/>
      <c r="AT828" s="220" t="s">
        <v>130</v>
      </c>
      <c r="AU828" s="220" t="s">
        <v>81</v>
      </c>
      <c r="AV828" s="15" t="s">
        <v>79</v>
      </c>
      <c r="AW828" s="15" t="s">
        <v>132</v>
      </c>
      <c r="AX828" s="15" t="s">
        <v>71</v>
      </c>
      <c r="AY828" s="220" t="s">
        <v>120</v>
      </c>
    </row>
    <row r="829" spans="1:65" s="13" customFormat="1" ht="10">
      <c r="B829" s="188"/>
      <c r="C829" s="189"/>
      <c r="D829" s="190" t="s">
        <v>130</v>
      </c>
      <c r="E829" s="191" t="s">
        <v>19</v>
      </c>
      <c r="F829" s="192" t="s">
        <v>2078</v>
      </c>
      <c r="G829" s="189"/>
      <c r="H829" s="193">
        <v>11.712</v>
      </c>
      <c r="I829" s="194"/>
      <c r="J829" s="189"/>
      <c r="K829" s="189"/>
      <c r="L829" s="195"/>
      <c r="M829" s="196"/>
      <c r="N829" s="197"/>
      <c r="O829" s="197"/>
      <c r="P829" s="197"/>
      <c r="Q829" s="197"/>
      <c r="R829" s="197"/>
      <c r="S829" s="197"/>
      <c r="T829" s="198"/>
      <c r="AT829" s="199" t="s">
        <v>130</v>
      </c>
      <c r="AU829" s="199" t="s">
        <v>81</v>
      </c>
      <c r="AV829" s="13" t="s">
        <v>81</v>
      </c>
      <c r="AW829" s="13" t="s">
        <v>132</v>
      </c>
      <c r="AX829" s="13" t="s">
        <v>71</v>
      </c>
      <c r="AY829" s="199" t="s">
        <v>120</v>
      </c>
    </row>
    <row r="830" spans="1:65" s="13" customFormat="1" ht="10">
      <c r="B830" s="188"/>
      <c r="C830" s="189"/>
      <c r="D830" s="190" t="s">
        <v>130</v>
      </c>
      <c r="E830" s="191" t="s">
        <v>19</v>
      </c>
      <c r="F830" s="192" t="s">
        <v>2079</v>
      </c>
      <c r="G830" s="189"/>
      <c r="H830" s="193">
        <v>8.0519999999999996</v>
      </c>
      <c r="I830" s="194"/>
      <c r="J830" s="189"/>
      <c r="K830" s="189"/>
      <c r="L830" s="195"/>
      <c r="M830" s="196"/>
      <c r="N830" s="197"/>
      <c r="O830" s="197"/>
      <c r="P830" s="197"/>
      <c r="Q830" s="197"/>
      <c r="R830" s="197"/>
      <c r="S830" s="197"/>
      <c r="T830" s="198"/>
      <c r="AT830" s="199" t="s">
        <v>130</v>
      </c>
      <c r="AU830" s="199" t="s">
        <v>81</v>
      </c>
      <c r="AV830" s="13" t="s">
        <v>81</v>
      </c>
      <c r="AW830" s="13" t="s">
        <v>132</v>
      </c>
      <c r="AX830" s="13" t="s">
        <v>71</v>
      </c>
      <c r="AY830" s="199" t="s">
        <v>120</v>
      </c>
    </row>
    <row r="831" spans="1:65" s="15" customFormat="1" ht="10">
      <c r="B831" s="211"/>
      <c r="C831" s="212"/>
      <c r="D831" s="190" t="s">
        <v>130</v>
      </c>
      <c r="E831" s="213" t="s">
        <v>19</v>
      </c>
      <c r="F831" s="214" t="s">
        <v>2080</v>
      </c>
      <c r="G831" s="212"/>
      <c r="H831" s="213" t="s">
        <v>19</v>
      </c>
      <c r="I831" s="215"/>
      <c r="J831" s="212"/>
      <c r="K831" s="212"/>
      <c r="L831" s="216"/>
      <c r="M831" s="217"/>
      <c r="N831" s="218"/>
      <c r="O831" s="218"/>
      <c r="P831" s="218"/>
      <c r="Q831" s="218"/>
      <c r="R831" s="218"/>
      <c r="S831" s="218"/>
      <c r="T831" s="219"/>
      <c r="AT831" s="220" t="s">
        <v>130</v>
      </c>
      <c r="AU831" s="220" t="s">
        <v>81</v>
      </c>
      <c r="AV831" s="15" t="s">
        <v>79</v>
      </c>
      <c r="AW831" s="15" t="s">
        <v>132</v>
      </c>
      <c r="AX831" s="15" t="s">
        <v>71</v>
      </c>
      <c r="AY831" s="220" t="s">
        <v>120</v>
      </c>
    </row>
    <row r="832" spans="1:65" s="13" customFormat="1" ht="10">
      <c r="B832" s="188"/>
      <c r="C832" s="189"/>
      <c r="D832" s="190" t="s">
        <v>130</v>
      </c>
      <c r="E832" s="191" t="s">
        <v>19</v>
      </c>
      <c r="F832" s="192" t="s">
        <v>2081</v>
      </c>
      <c r="G832" s="189"/>
      <c r="H832" s="193">
        <v>5.8559999999999999</v>
      </c>
      <c r="I832" s="194"/>
      <c r="J832" s="189"/>
      <c r="K832" s="189"/>
      <c r="L832" s="195"/>
      <c r="M832" s="196"/>
      <c r="N832" s="197"/>
      <c r="O832" s="197"/>
      <c r="P832" s="197"/>
      <c r="Q832" s="197"/>
      <c r="R832" s="197"/>
      <c r="S832" s="197"/>
      <c r="T832" s="198"/>
      <c r="AT832" s="199" t="s">
        <v>130</v>
      </c>
      <c r="AU832" s="199" t="s">
        <v>81</v>
      </c>
      <c r="AV832" s="13" t="s">
        <v>81</v>
      </c>
      <c r="AW832" s="13" t="s">
        <v>132</v>
      </c>
      <c r="AX832" s="13" t="s">
        <v>71</v>
      </c>
      <c r="AY832" s="199" t="s">
        <v>120</v>
      </c>
    </row>
    <row r="833" spans="2:51" s="15" customFormat="1" ht="10">
      <c r="B833" s="211"/>
      <c r="C833" s="212"/>
      <c r="D833" s="190" t="s">
        <v>130</v>
      </c>
      <c r="E833" s="213" t="s">
        <v>19</v>
      </c>
      <c r="F833" s="214" t="s">
        <v>2082</v>
      </c>
      <c r="G833" s="212"/>
      <c r="H833" s="213" t="s">
        <v>19</v>
      </c>
      <c r="I833" s="215"/>
      <c r="J833" s="212"/>
      <c r="K833" s="212"/>
      <c r="L833" s="216"/>
      <c r="M833" s="217"/>
      <c r="N833" s="218"/>
      <c r="O833" s="218"/>
      <c r="P833" s="218"/>
      <c r="Q833" s="218"/>
      <c r="R833" s="218"/>
      <c r="S833" s="218"/>
      <c r="T833" s="219"/>
      <c r="AT833" s="220" t="s">
        <v>130</v>
      </c>
      <c r="AU833" s="220" t="s">
        <v>81</v>
      </c>
      <c r="AV833" s="15" t="s">
        <v>79</v>
      </c>
      <c r="AW833" s="15" t="s">
        <v>132</v>
      </c>
      <c r="AX833" s="15" t="s">
        <v>71</v>
      </c>
      <c r="AY833" s="220" t="s">
        <v>120</v>
      </c>
    </row>
    <row r="834" spans="2:51" s="13" customFormat="1" ht="10">
      <c r="B834" s="188"/>
      <c r="C834" s="189"/>
      <c r="D834" s="190" t="s">
        <v>130</v>
      </c>
      <c r="E834" s="191" t="s">
        <v>19</v>
      </c>
      <c r="F834" s="192" t="s">
        <v>2083</v>
      </c>
      <c r="G834" s="189"/>
      <c r="H834" s="193">
        <v>8.5079999999999991</v>
      </c>
      <c r="I834" s="194"/>
      <c r="J834" s="189"/>
      <c r="K834" s="189"/>
      <c r="L834" s="195"/>
      <c r="M834" s="196"/>
      <c r="N834" s="197"/>
      <c r="O834" s="197"/>
      <c r="P834" s="197"/>
      <c r="Q834" s="197"/>
      <c r="R834" s="197"/>
      <c r="S834" s="197"/>
      <c r="T834" s="198"/>
      <c r="AT834" s="199" t="s">
        <v>130</v>
      </c>
      <c r="AU834" s="199" t="s">
        <v>81</v>
      </c>
      <c r="AV834" s="13" t="s">
        <v>81</v>
      </c>
      <c r="AW834" s="13" t="s">
        <v>132</v>
      </c>
      <c r="AX834" s="13" t="s">
        <v>71</v>
      </c>
      <c r="AY834" s="199" t="s">
        <v>120</v>
      </c>
    </row>
    <row r="835" spans="2:51" s="13" customFormat="1" ht="10">
      <c r="B835" s="188"/>
      <c r="C835" s="189"/>
      <c r="D835" s="190" t="s">
        <v>130</v>
      </c>
      <c r="E835" s="191" t="s">
        <v>19</v>
      </c>
      <c r="F835" s="192" t="s">
        <v>2084</v>
      </c>
      <c r="G835" s="189"/>
      <c r="H835" s="193">
        <v>13.811299999999999</v>
      </c>
      <c r="I835" s="194"/>
      <c r="J835" s="189"/>
      <c r="K835" s="189"/>
      <c r="L835" s="195"/>
      <c r="M835" s="196"/>
      <c r="N835" s="197"/>
      <c r="O835" s="197"/>
      <c r="P835" s="197"/>
      <c r="Q835" s="197"/>
      <c r="R835" s="197"/>
      <c r="S835" s="197"/>
      <c r="T835" s="198"/>
      <c r="AT835" s="199" t="s">
        <v>130</v>
      </c>
      <c r="AU835" s="199" t="s">
        <v>81</v>
      </c>
      <c r="AV835" s="13" t="s">
        <v>81</v>
      </c>
      <c r="AW835" s="13" t="s">
        <v>132</v>
      </c>
      <c r="AX835" s="13" t="s">
        <v>71</v>
      </c>
      <c r="AY835" s="199" t="s">
        <v>120</v>
      </c>
    </row>
    <row r="836" spans="2:51" s="15" customFormat="1" ht="10">
      <c r="B836" s="211"/>
      <c r="C836" s="212"/>
      <c r="D836" s="190" t="s">
        <v>130</v>
      </c>
      <c r="E836" s="213" t="s">
        <v>19</v>
      </c>
      <c r="F836" s="214" t="s">
        <v>2085</v>
      </c>
      <c r="G836" s="212"/>
      <c r="H836" s="213" t="s">
        <v>19</v>
      </c>
      <c r="I836" s="215"/>
      <c r="J836" s="212"/>
      <c r="K836" s="212"/>
      <c r="L836" s="216"/>
      <c r="M836" s="217"/>
      <c r="N836" s="218"/>
      <c r="O836" s="218"/>
      <c r="P836" s="218"/>
      <c r="Q836" s="218"/>
      <c r="R836" s="218"/>
      <c r="S836" s="218"/>
      <c r="T836" s="219"/>
      <c r="AT836" s="220" t="s">
        <v>130</v>
      </c>
      <c r="AU836" s="220" t="s">
        <v>81</v>
      </c>
      <c r="AV836" s="15" t="s">
        <v>79</v>
      </c>
      <c r="AW836" s="15" t="s">
        <v>132</v>
      </c>
      <c r="AX836" s="15" t="s">
        <v>71</v>
      </c>
      <c r="AY836" s="220" t="s">
        <v>120</v>
      </c>
    </row>
    <row r="837" spans="2:51" s="13" customFormat="1" ht="10">
      <c r="B837" s="188"/>
      <c r="C837" s="189"/>
      <c r="D837" s="190" t="s">
        <v>130</v>
      </c>
      <c r="E837" s="191" t="s">
        <v>19</v>
      </c>
      <c r="F837" s="192" t="s">
        <v>2086</v>
      </c>
      <c r="G837" s="189"/>
      <c r="H837" s="193">
        <v>136.565</v>
      </c>
      <c r="I837" s="194"/>
      <c r="J837" s="189"/>
      <c r="K837" s="189"/>
      <c r="L837" s="195"/>
      <c r="M837" s="196"/>
      <c r="N837" s="197"/>
      <c r="O837" s="197"/>
      <c r="P837" s="197"/>
      <c r="Q837" s="197"/>
      <c r="R837" s="197"/>
      <c r="S837" s="197"/>
      <c r="T837" s="198"/>
      <c r="AT837" s="199" t="s">
        <v>130</v>
      </c>
      <c r="AU837" s="199" t="s">
        <v>81</v>
      </c>
      <c r="AV837" s="13" t="s">
        <v>81</v>
      </c>
      <c r="AW837" s="13" t="s">
        <v>132</v>
      </c>
      <c r="AX837" s="13" t="s">
        <v>71</v>
      </c>
      <c r="AY837" s="199" t="s">
        <v>120</v>
      </c>
    </row>
    <row r="838" spans="2:51" s="15" customFormat="1" ht="10">
      <c r="B838" s="211"/>
      <c r="C838" s="212"/>
      <c r="D838" s="190" t="s">
        <v>130</v>
      </c>
      <c r="E838" s="213" t="s">
        <v>19</v>
      </c>
      <c r="F838" s="214" t="s">
        <v>2087</v>
      </c>
      <c r="G838" s="212"/>
      <c r="H838" s="213" t="s">
        <v>19</v>
      </c>
      <c r="I838" s="215"/>
      <c r="J838" s="212"/>
      <c r="K838" s="212"/>
      <c r="L838" s="216"/>
      <c r="M838" s="217"/>
      <c r="N838" s="218"/>
      <c r="O838" s="218"/>
      <c r="P838" s="218"/>
      <c r="Q838" s="218"/>
      <c r="R838" s="218"/>
      <c r="S838" s="218"/>
      <c r="T838" s="219"/>
      <c r="AT838" s="220" t="s">
        <v>130</v>
      </c>
      <c r="AU838" s="220" t="s">
        <v>81</v>
      </c>
      <c r="AV838" s="15" t="s">
        <v>79</v>
      </c>
      <c r="AW838" s="15" t="s">
        <v>132</v>
      </c>
      <c r="AX838" s="15" t="s">
        <v>71</v>
      </c>
      <c r="AY838" s="220" t="s">
        <v>120</v>
      </c>
    </row>
    <row r="839" spans="2:51" s="13" customFormat="1" ht="10">
      <c r="B839" s="188"/>
      <c r="C839" s="189"/>
      <c r="D839" s="190" t="s">
        <v>130</v>
      </c>
      <c r="E839" s="191" t="s">
        <v>19</v>
      </c>
      <c r="F839" s="192" t="s">
        <v>2088</v>
      </c>
      <c r="G839" s="189"/>
      <c r="H839" s="193">
        <v>88.55</v>
      </c>
      <c r="I839" s="194"/>
      <c r="J839" s="189"/>
      <c r="K839" s="189"/>
      <c r="L839" s="195"/>
      <c r="M839" s="196"/>
      <c r="N839" s="197"/>
      <c r="O839" s="197"/>
      <c r="P839" s="197"/>
      <c r="Q839" s="197"/>
      <c r="R839" s="197"/>
      <c r="S839" s="197"/>
      <c r="T839" s="198"/>
      <c r="AT839" s="199" t="s">
        <v>130</v>
      </c>
      <c r="AU839" s="199" t="s">
        <v>81</v>
      </c>
      <c r="AV839" s="13" t="s">
        <v>81</v>
      </c>
      <c r="AW839" s="13" t="s">
        <v>132</v>
      </c>
      <c r="AX839" s="13" t="s">
        <v>71</v>
      </c>
      <c r="AY839" s="199" t="s">
        <v>120</v>
      </c>
    </row>
    <row r="840" spans="2:51" s="13" customFormat="1" ht="10">
      <c r="B840" s="188"/>
      <c r="C840" s="189"/>
      <c r="D840" s="190" t="s">
        <v>130</v>
      </c>
      <c r="E840" s="191" t="s">
        <v>19</v>
      </c>
      <c r="F840" s="192" t="s">
        <v>2089</v>
      </c>
      <c r="G840" s="189"/>
      <c r="H840" s="193">
        <v>138.7705</v>
      </c>
      <c r="I840" s="194"/>
      <c r="J840" s="189"/>
      <c r="K840" s="189"/>
      <c r="L840" s="195"/>
      <c r="M840" s="196"/>
      <c r="N840" s="197"/>
      <c r="O840" s="197"/>
      <c r="P840" s="197"/>
      <c r="Q840" s="197"/>
      <c r="R840" s="197"/>
      <c r="S840" s="197"/>
      <c r="T840" s="198"/>
      <c r="AT840" s="199" t="s">
        <v>130</v>
      </c>
      <c r="AU840" s="199" t="s">
        <v>81</v>
      </c>
      <c r="AV840" s="13" t="s">
        <v>81</v>
      </c>
      <c r="AW840" s="13" t="s">
        <v>132</v>
      </c>
      <c r="AX840" s="13" t="s">
        <v>71</v>
      </c>
      <c r="AY840" s="199" t="s">
        <v>120</v>
      </c>
    </row>
    <row r="841" spans="2:51" s="16" customFormat="1" ht="10">
      <c r="B841" s="221"/>
      <c r="C841" s="222"/>
      <c r="D841" s="190" t="s">
        <v>130</v>
      </c>
      <c r="E841" s="223" t="s">
        <v>19</v>
      </c>
      <c r="F841" s="224" t="s">
        <v>165</v>
      </c>
      <c r="G841" s="222"/>
      <c r="H841" s="225">
        <v>496.0668</v>
      </c>
      <c r="I841" s="226"/>
      <c r="J841" s="222"/>
      <c r="K841" s="222"/>
      <c r="L841" s="227"/>
      <c r="M841" s="228"/>
      <c r="N841" s="229"/>
      <c r="O841" s="229"/>
      <c r="P841" s="229"/>
      <c r="Q841" s="229"/>
      <c r="R841" s="229"/>
      <c r="S841" s="229"/>
      <c r="T841" s="230"/>
      <c r="AT841" s="231" t="s">
        <v>130</v>
      </c>
      <c r="AU841" s="231" t="s">
        <v>81</v>
      </c>
      <c r="AV841" s="16" t="s">
        <v>151</v>
      </c>
      <c r="AW841" s="16" t="s">
        <v>132</v>
      </c>
      <c r="AX841" s="16" t="s">
        <v>71</v>
      </c>
      <c r="AY841" s="231" t="s">
        <v>120</v>
      </c>
    </row>
    <row r="842" spans="2:51" s="15" customFormat="1" ht="10">
      <c r="B842" s="211"/>
      <c r="C842" s="212"/>
      <c r="D842" s="190" t="s">
        <v>130</v>
      </c>
      <c r="E842" s="213" t="s">
        <v>19</v>
      </c>
      <c r="F842" s="214" t="s">
        <v>2090</v>
      </c>
      <c r="G842" s="212"/>
      <c r="H842" s="213" t="s">
        <v>19</v>
      </c>
      <c r="I842" s="215"/>
      <c r="J842" s="212"/>
      <c r="K842" s="212"/>
      <c r="L842" s="216"/>
      <c r="M842" s="217"/>
      <c r="N842" s="218"/>
      <c r="O842" s="218"/>
      <c r="P842" s="218"/>
      <c r="Q842" s="218"/>
      <c r="R842" s="218"/>
      <c r="S842" s="218"/>
      <c r="T842" s="219"/>
      <c r="AT842" s="220" t="s">
        <v>130</v>
      </c>
      <c r="AU842" s="220" t="s">
        <v>81</v>
      </c>
      <c r="AV842" s="15" t="s">
        <v>79</v>
      </c>
      <c r="AW842" s="15" t="s">
        <v>132</v>
      </c>
      <c r="AX842" s="15" t="s">
        <v>71</v>
      </c>
      <c r="AY842" s="220" t="s">
        <v>120</v>
      </c>
    </row>
    <row r="843" spans="2:51" s="15" customFormat="1" ht="10">
      <c r="B843" s="211"/>
      <c r="C843" s="212"/>
      <c r="D843" s="190" t="s">
        <v>130</v>
      </c>
      <c r="E843" s="213" t="s">
        <v>19</v>
      </c>
      <c r="F843" s="214" t="s">
        <v>2074</v>
      </c>
      <c r="G843" s="212"/>
      <c r="H843" s="213" t="s">
        <v>19</v>
      </c>
      <c r="I843" s="215"/>
      <c r="J843" s="212"/>
      <c r="K843" s="212"/>
      <c r="L843" s="216"/>
      <c r="M843" s="217"/>
      <c r="N843" s="218"/>
      <c r="O843" s="218"/>
      <c r="P843" s="218"/>
      <c r="Q843" s="218"/>
      <c r="R843" s="218"/>
      <c r="S843" s="218"/>
      <c r="T843" s="219"/>
      <c r="AT843" s="220" t="s">
        <v>130</v>
      </c>
      <c r="AU843" s="220" t="s">
        <v>81</v>
      </c>
      <c r="AV843" s="15" t="s">
        <v>79</v>
      </c>
      <c r="AW843" s="15" t="s">
        <v>132</v>
      </c>
      <c r="AX843" s="15" t="s">
        <v>71</v>
      </c>
      <c r="AY843" s="220" t="s">
        <v>120</v>
      </c>
    </row>
    <row r="844" spans="2:51" s="13" customFormat="1" ht="10">
      <c r="B844" s="188"/>
      <c r="C844" s="189"/>
      <c r="D844" s="190" t="s">
        <v>130</v>
      </c>
      <c r="E844" s="191" t="s">
        <v>19</v>
      </c>
      <c r="F844" s="192" t="s">
        <v>2091</v>
      </c>
      <c r="G844" s="189"/>
      <c r="H844" s="193">
        <v>61.991999999999997</v>
      </c>
      <c r="I844" s="194"/>
      <c r="J844" s="189"/>
      <c r="K844" s="189"/>
      <c r="L844" s="195"/>
      <c r="M844" s="196"/>
      <c r="N844" s="197"/>
      <c r="O844" s="197"/>
      <c r="P844" s="197"/>
      <c r="Q844" s="197"/>
      <c r="R844" s="197"/>
      <c r="S844" s="197"/>
      <c r="T844" s="198"/>
      <c r="AT844" s="199" t="s">
        <v>130</v>
      </c>
      <c r="AU844" s="199" t="s">
        <v>81</v>
      </c>
      <c r="AV844" s="13" t="s">
        <v>81</v>
      </c>
      <c r="AW844" s="13" t="s">
        <v>132</v>
      </c>
      <c r="AX844" s="13" t="s">
        <v>71</v>
      </c>
      <c r="AY844" s="199" t="s">
        <v>120</v>
      </c>
    </row>
    <row r="845" spans="2:51" s="13" customFormat="1" ht="10">
      <c r="B845" s="188"/>
      <c r="C845" s="189"/>
      <c r="D845" s="190" t="s">
        <v>130</v>
      </c>
      <c r="E845" s="191" t="s">
        <v>19</v>
      </c>
      <c r="F845" s="192" t="s">
        <v>2092</v>
      </c>
      <c r="G845" s="189"/>
      <c r="H845" s="193">
        <v>34.317</v>
      </c>
      <c r="I845" s="194"/>
      <c r="J845" s="189"/>
      <c r="K845" s="189"/>
      <c r="L845" s="195"/>
      <c r="M845" s="196"/>
      <c r="N845" s="197"/>
      <c r="O845" s="197"/>
      <c r="P845" s="197"/>
      <c r="Q845" s="197"/>
      <c r="R845" s="197"/>
      <c r="S845" s="197"/>
      <c r="T845" s="198"/>
      <c r="AT845" s="199" t="s">
        <v>130</v>
      </c>
      <c r="AU845" s="199" t="s">
        <v>81</v>
      </c>
      <c r="AV845" s="13" t="s">
        <v>81</v>
      </c>
      <c r="AW845" s="13" t="s">
        <v>132</v>
      </c>
      <c r="AX845" s="13" t="s">
        <v>71</v>
      </c>
      <c r="AY845" s="199" t="s">
        <v>120</v>
      </c>
    </row>
    <row r="846" spans="2:51" s="15" customFormat="1" ht="10">
      <c r="B846" s="211"/>
      <c r="C846" s="212"/>
      <c r="D846" s="190" t="s">
        <v>130</v>
      </c>
      <c r="E846" s="213" t="s">
        <v>19</v>
      </c>
      <c r="F846" s="214" t="s">
        <v>2077</v>
      </c>
      <c r="G846" s="212"/>
      <c r="H846" s="213" t="s">
        <v>19</v>
      </c>
      <c r="I846" s="215"/>
      <c r="J846" s="212"/>
      <c r="K846" s="212"/>
      <c r="L846" s="216"/>
      <c r="M846" s="217"/>
      <c r="N846" s="218"/>
      <c r="O846" s="218"/>
      <c r="P846" s="218"/>
      <c r="Q846" s="218"/>
      <c r="R846" s="218"/>
      <c r="S846" s="218"/>
      <c r="T846" s="219"/>
      <c r="AT846" s="220" t="s">
        <v>130</v>
      </c>
      <c r="AU846" s="220" t="s">
        <v>81</v>
      </c>
      <c r="AV846" s="15" t="s">
        <v>79</v>
      </c>
      <c r="AW846" s="15" t="s">
        <v>132</v>
      </c>
      <c r="AX846" s="15" t="s">
        <v>71</v>
      </c>
      <c r="AY846" s="220" t="s">
        <v>120</v>
      </c>
    </row>
    <row r="847" spans="2:51" s="13" customFormat="1" ht="10">
      <c r="B847" s="188"/>
      <c r="C847" s="189"/>
      <c r="D847" s="190" t="s">
        <v>130</v>
      </c>
      <c r="E847" s="191" t="s">
        <v>19</v>
      </c>
      <c r="F847" s="192" t="s">
        <v>2093</v>
      </c>
      <c r="G847" s="189"/>
      <c r="H847" s="193">
        <v>13.776</v>
      </c>
      <c r="I847" s="194"/>
      <c r="J847" s="189"/>
      <c r="K847" s="189"/>
      <c r="L847" s="195"/>
      <c r="M847" s="196"/>
      <c r="N847" s="197"/>
      <c r="O847" s="197"/>
      <c r="P847" s="197"/>
      <c r="Q847" s="197"/>
      <c r="R847" s="197"/>
      <c r="S847" s="197"/>
      <c r="T847" s="198"/>
      <c r="AT847" s="199" t="s">
        <v>130</v>
      </c>
      <c r="AU847" s="199" t="s">
        <v>81</v>
      </c>
      <c r="AV847" s="13" t="s">
        <v>81</v>
      </c>
      <c r="AW847" s="13" t="s">
        <v>132</v>
      </c>
      <c r="AX847" s="13" t="s">
        <v>71</v>
      </c>
      <c r="AY847" s="199" t="s">
        <v>120</v>
      </c>
    </row>
    <row r="848" spans="2:51" s="13" customFormat="1" ht="10">
      <c r="B848" s="188"/>
      <c r="C848" s="189"/>
      <c r="D848" s="190" t="s">
        <v>130</v>
      </c>
      <c r="E848" s="191" t="s">
        <v>19</v>
      </c>
      <c r="F848" s="192" t="s">
        <v>2094</v>
      </c>
      <c r="G848" s="189"/>
      <c r="H848" s="193">
        <v>7.38</v>
      </c>
      <c r="I848" s="194"/>
      <c r="J848" s="189"/>
      <c r="K848" s="189"/>
      <c r="L848" s="195"/>
      <c r="M848" s="196"/>
      <c r="N848" s="197"/>
      <c r="O848" s="197"/>
      <c r="P848" s="197"/>
      <c r="Q848" s="197"/>
      <c r="R848" s="197"/>
      <c r="S848" s="197"/>
      <c r="T848" s="198"/>
      <c r="AT848" s="199" t="s">
        <v>130</v>
      </c>
      <c r="AU848" s="199" t="s">
        <v>81</v>
      </c>
      <c r="AV848" s="13" t="s">
        <v>81</v>
      </c>
      <c r="AW848" s="13" t="s">
        <v>132</v>
      </c>
      <c r="AX848" s="13" t="s">
        <v>71</v>
      </c>
      <c r="AY848" s="199" t="s">
        <v>120</v>
      </c>
    </row>
    <row r="849" spans="1:65" s="15" customFormat="1" ht="10">
      <c r="B849" s="211"/>
      <c r="C849" s="212"/>
      <c r="D849" s="190" t="s">
        <v>130</v>
      </c>
      <c r="E849" s="213" t="s">
        <v>19</v>
      </c>
      <c r="F849" s="214" t="s">
        <v>2080</v>
      </c>
      <c r="G849" s="212"/>
      <c r="H849" s="213" t="s">
        <v>19</v>
      </c>
      <c r="I849" s="215"/>
      <c r="J849" s="212"/>
      <c r="K849" s="212"/>
      <c r="L849" s="216"/>
      <c r="M849" s="217"/>
      <c r="N849" s="218"/>
      <c r="O849" s="218"/>
      <c r="P849" s="218"/>
      <c r="Q849" s="218"/>
      <c r="R849" s="218"/>
      <c r="S849" s="218"/>
      <c r="T849" s="219"/>
      <c r="AT849" s="220" t="s">
        <v>130</v>
      </c>
      <c r="AU849" s="220" t="s">
        <v>81</v>
      </c>
      <c r="AV849" s="15" t="s">
        <v>79</v>
      </c>
      <c r="AW849" s="15" t="s">
        <v>132</v>
      </c>
      <c r="AX849" s="15" t="s">
        <v>71</v>
      </c>
      <c r="AY849" s="220" t="s">
        <v>120</v>
      </c>
    </row>
    <row r="850" spans="1:65" s="13" customFormat="1" ht="10">
      <c r="B850" s="188"/>
      <c r="C850" s="189"/>
      <c r="D850" s="190" t="s">
        <v>130</v>
      </c>
      <c r="E850" s="191" t="s">
        <v>19</v>
      </c>
      <c r="F850" s="192" t="s">
        <v>2095</v>
      </c>
      <c r="G850" s="189"/>
      <c r="H850" s="193">
        <v>6.3840000000000003</v>
      </c>
      <c r="I850" s="194"/>
      <c r="J850" s="189"/>
      <c r="K850" s="189"/>
      <c r="L850" s="195"/>
      <c r="M850" s="196"/>
      <c r="N850" s="197"/>
      <c r="O850" s="197"/>
      <c r="P850" s="197"/>
      <c r="Q850" s="197"/>
      <c r="R850" s="197"/>
      <c r="S850" s="197"/>
      <c r="T850" s="198"/>
      <c r="AT850" s="199" t="s">
        <v>130</v>
      </c>
      <c r="AU850" s="199" t="s">
        <v>81</v>
      </c>
      <c r="AV850" s="13" t="s">
        <v>81</v>
      </c>
      <c r="AW850" s="13" t="s">
        <v>132</v>
      </c>
      <c r="AX850" s="13" t="s">
        <v>71</v>
      </c>
      <c r="AY850" s="199" t="s">
        <v>120</v>
      </c>
    </row>
    <row r="851" spans="1:65" s="15" customFormat="1" ht="10">
      <c r="B851" s="211"/>
      <c r="C851" s="212"/>
      <c r="D851" s="190" t="s">
        <v>130</v>
      </c>
      <c r="E851" s="213" t="s">
        <v>19</v>
      </c>
      <c r="F851" s="214" t="s">
        <v>2082</v>
      </c>
      <c r="G851" s="212"/>
      <c r="H851" s="213" t="s">
        <v>19</v>
      </c>
      <c r="I851" s="215"/>
      <c r="J851" s="212"/>
      <c r="K851" s="212"/>
      <c r="L851" s="216"/>
      <c r="M851" s="217"/>
      <c r="N851" s="218"/>
      <c r="O851" s="218"/>
      <c r="P851" s="218"/>
      <c r="Q851" s="218"/>
      <c r="R851" s="218"/>
      <c r="S851" s="218"/>
      <c r="T851" s="219"/>
      <c r="AT851" s="220" t="s">
        <v>130</v>
      </c>
      <c r="AU851" s="220" t="s">
        <v>81</v>
      </c>
      <c r="AV851" s="15" t="s">
        <v>79</v>
      </c>
      <c r="AW851" s="15" t="s">
        <v>132</v>
      </c>
      <c r="AX851" s="15" t="s">
        <v>71</v>
      </c>
      <c r="AY851" s="220" t="s">
        <v>120</v>
      </c>
    </row>
    <row r="852" spans="1:65" s="13" customFormat="1" ht="10">
      <c r="B852" s="188"/>
      <c r="C852" s="189"/>
      <c r="D852" s="190" t="s">
        <v>130</v>
      </c>
      <c r="E852" s="191" t="s">
        <v>19</v>
      </c>
      <c r="F852" s="192" t="s">
        <v>2096</v>
      </c>
      <c r="G852" s="189"/>
      <c r="H852" s="193">
        <v>7.04</v>
      </c>
      <c r="I852" s="194"/>
      <c r="J852" s="189"/>
      <c r="K852" s="189"/>
      <c r="L852" s="195"/>
      <c r="M852" s="196"/>
      <c r="N852" s="197"/>
      <c r="O852" s="197"/>
      <c r="P852" s="197"/>
      <c r="Q852" s="197"/>
      <c r="R852" s="197"/>
      <c r="S852" s="197"/>
      <c r="T852" s="198"/>
      <c r="AT852" s="199" t="s">
        <v>130</v>
      </c>
      <c r="AU852" s="199" t="s">
        <v>81</v>
      </c>
      <c r="AV852" s="13" t="s">
        <v>81</v>
      </c>
      <c r="AW852" s="13" t="s">
        <v>132</v>
      </c>
      <c r="AX852" s="13" t="s">
        <v>71</v>
      </c>
      <c r="AY852" s="199" t="s">
        <v>120</v>
      </c>
    </row>
    <row r="853" spans="1:65" s="13" customFormat="1" ht="10">
      <c r="B853" s="188"/>
      <c r="C853" s="189"/>
      <c r="D853" s="190" t="s">
        <v>130</v>
      </c>
      <c r="E853" s="191" t="s">
        <v>19</v>
      </c>
      <c r="F853" s="192" t="s">
        <v>2097</v>
      </c>
      <c r="G853" s="189"/>
      <c r="H853" s="193">
        <v>11.211</v>
      </c>
      <c r="I853" s="194"/>
      <c r="J853" s="189"/>
      <c r="K853" s="189"/>
      <c r="L853" s="195"/>
      <c r="M853" s="196"/>
      <c r="N853" s="197"/>
      <c r="O853" s="197"/>
      <c r="P853" s="197"/>
      <c r="Q853" s="197"/>
      <c r="R853" s="197"/>
      <c r="S853" s="197"/>
      <c r="T853" s="198"/>
      <c r="AT853" s="199" t="s">
        <v>130</v>
      </c>
      <c r="AU853" s="199" t="s">
        <v>81</v>
      </c>
      <c r="AV853" s="13" t="s">
        <v>81</v>
      </c>
      <c r="AW853" s="13" t="s">
        <v>132</v>
      </c>
      <c r="AX853" s="13" t="s">
        <v>71</v>
      </c>
      <c r="AY853" s="199" t="s">
        <v>120</v>
      </c>
    </row>
    <row r="854" spans="1:65" s="15" customFormat="1" ht="10">
      <c r="B854" s="211"/>
      <c r="C854" s="212"/>
      <c r="D854" s="190" t="s">
        <v>130</v>
      </c>
      <c r="E854" s="213" t="s">
        <v>19</v>
      </c>
      <c r="F854" s="214" t="s">
        <v>2098</v>
      </c>
      <c r="G854" s="212"/>
      <c r="H854" s="213" t="s">
        <v>19</v>
      </c>
      <c r="I854" s="215"/>
      <c r="J854" s="212"/>
      <c r="K854" s="212"/>
      <c r="L854" s="216"/>
      <c r="M854" s="217"/>
      <c r="N854" s="218"/>
      <c r="O854" s="218"/>
      <c r="P854" s="218"/>
      <c r="Q854" s="218"/>
      <c r="R854" s="218"/>
      <c r="S854" s="218"/>
      <c r="T854" s="219"/>
      <c r="AT854" s="220" t="s">
        <v>130</v>
      </c>
      <c r="AU854" s="220" t="s">
        <v>81</v>
      </c>
      <c r="AV854" s="15" t="s">
        <v>79</v>
      </c>
      <c r="AW854" s="15" t="s">
        <v>132</v>
      </c>
      <c r="AX854" s="15" t="s">
        <v>71</v>
      </c>
      <c r="AY854" s="220" t="s">
        <v>120</v>
      </c>
    </row>
    <row r="855" spans="1:65" s="13" customFormat="1" ht="10">
      <c r="B855" s="188"/>
      <c r="C855" s="189"/>
      <c r="D855" s="190" t="s">
        <v>130</v>
      </c>
      <c r="E855" s="191" t="s">
        <v>19</v>
      </c>
      <c r="F855" s="192" t="s">
        <v>2099</v>
      </c>
      <c r="G855" s="189"/>
      <c r="H855" s="193">
        <v>189.31800000000001</v>
      </c>
      <c r="I855" s="194"/>
      <c r="J855" s="189"/>
      <c r="K855" s="189"/>
      <c r="L855" s="195"/>
      <c r="M855" s="196"/>
      <c r="N855" s="197"/>
      <c r="O855" s="197"/>
      <c r="P855" s="197"/>
      <c r="Q855" s="197"/>
      <c r="R855" s="197"/>
      <c r="S855" s="197"/>
      <c r="T855" s="198"/>
      <c r="AT855" s="199" t="s">
        <v>130</v>
      </c>
      <c r="AU855" s="199" t="s">
        <v>81</v>
      </c>
      <c r="AV855" s="13" t="s">
        <v>81</v>
      </c>
      <c r="AW855" s="13" t="s">
        <v>132</v>
      </c>
      <c r="AX855" s="13" t="s">
        <v>71</v>
      </c>
      <c r="AY855" s="199" t="s">
        <v>120</v>
      </c>
    </row>
    <row r="856" spans="1:65" s="15" customFormat="1" ht="10">
      <c r="B856" s="211"/>
      <c r="C856" s="212"/>
      <c r="D856" s="190" t="s">
        <v>130</v>
      </c>
      <c r="E856" s="213" t="s">
        <v>19</v>
      </c>
      <c r="F856" s="214" t="s">
        <v>2100</v>
      </c>
      <c r="G856" s="212"/>
      <c r="H856" s="213" t="s">
        <v>19</v>
      </c>
      <c r="I856" s="215"/>
      <c r="J856" s="212"/>
      <c r="K856" s="212"/>
      <c r="L856" s="216"/>
      <c r="M856" s="217"/>
      <c r="N856" s="218"/>
      <c r="O856" s="218"/>
      <c r="P856" s="218"/>
      <c r="Q856" s="218"/>
      <c r="R856" s="218"/>
      <c r="S856" s="218"/>
      <c r="T856" s="219"/>
      <c r="AT856" s="220" t="s">
        <v>130</v>
      </c>
      <c r="AU856" s="220" t="s">
        <v>81</v>
      </c>
      <c r="AV856" s="15" t="s">
        <v>79</v>
      </c>
      <c r="AW856" s="15" t="s">
        <v>132</v>
      </c>
      <c r="AX856" s="15" t="s">
        <v>71</v>
      </c>
      <c r="AY856" s="220" t="s">
        <v>120</v>
      </c>
    </row>
    <row r="857" spans="1:65" s="13" customFormat="1" ht="10">
      <c r="B857" s="188"/>
      <c r="C857" s="189"/>
      <c r="D857" s="190" t="s">
        <v>130</v>
      </c>
      <c r="E857" s="191" t="s">
        <v>19</v>
      </c>
      <c r="F857" s="192" t="s">
        <v>2101</v>
      </c>
      <c r="G857" s="189"/>
      <c r="H857" s="193">
        <v>69.721850000000003</v>
      </c>
      <c r="I857" s="194"/>
      <c r="J857" s="189"/>
      <c r="K857" s="189"/>
      <c r="L857" s="195"/>
      <c r="M857" s="196"/>
      <c r="N857" s="197"/>
      <c r="O857" s="197"/>
      <c r="P857" s="197"/>
      <c r="Q857" s="197"/>
      <c r="R857" s="197"/>
      <c r="S857" s="197"/>
      <c r="T857" s="198"/>
      <c r="AT857" s="199" t="s">
        <v>130</v>
      </c>
      <c r="AU857" s="199" t="s">
        <v>81</v>
      </c>
      <c r="AV857" s="13" t="s">
        <v>81</v>
      </c>
      <c r="AW857" s="13" t="s">
        <v>132</v>
      </c>
      <c r="AX857" s="13" t="s">
        <v>71</v>
      </c>
      <c r="AY857" s="199" t="s">
        <v>120</v>
      </c>
    </row>
    <row r="858" spans="1:65" s="16" customFormat="1" ht="10">
      <c r="B858" s="221"/>
      <c r="C858" s="222"/>
      <c r="D858" s="190" t="s">
        <v>130</v>
      </c>
      <c r="E858" s="223" t="s">
        <v>19</v>
      </c>
      <c r="F858" s="224" t="s">
        <v>165</v>
      </c>
      <c r="G858" s="222"/>
      <c r="H858" s="225">
        <v>401.13985000000002</v>
      </c>
      <c r="I858" s="226"/>
      <c r="J858" s="222"/>
      <c r="K858" s="222"/>
      <c r="L858" s="227"/>
      <c r="M858" s="228"/>
      <c r="N858" s="229"/>
      <c r="O858" s="229"/>
      <c r="P858" s="229"/>
      <c r="Q858" s="229"/>
      <c r="R858" s="229"/>
      <c r="S858" s="229"/>
      <c r="T858" s="230"/>
      <c r="AT858" s="231" t="s">
        <v>130</v>
      </c>
      <c r="AU858" s="231" t="s">
        <v>81</v>
      </c>
      <c r="AV858" s="16" t="s">
        <v>151</v>
      </c>
      <c r="AW858" s="16" t="s">
        <v>132</v>
      </c>
      <c r="AX858" s="16" t="s">
        <v>71</v>
      </c>
      <c r="AY858" s="231" t="s">
        <v>120</v>
      </c>
    </row>
    <row r="859" spans="1:65" s="15" customFormat="1" ht="10">
      <c r="B859" s="211"/>
      <c r="C859" s="212"/>
      <c r="D859" s="190" t="s">
        <v>130</v>
      </c>
      <c r="E859" s="213" t="s">
        <v>19</v>
      </c>
      <c r="F859" s="214" t="s">
        <v>2102</v>
      </c>
      <c r="G859" s="212"/>
      <c r="H859" s="213" t="s">
        <v>19</v>
      </c>
      <c r="I859" s="215"/>
      <c r="J859" s="212"/>
      <c r="K859" s="212"/>
      <c r="L859" s="216"/>
      <c r="M859" s="217"/>
      <c r="N859" s="218"/>
      <c r="O859" s="218"/>
      <c r="P859" s="218"/>
      <c r="Q859" s="218"/>
      <c r="R859" s="218"/>
      <c r="S859" s="218"/>
      <c r="T859" s="219"/>
      <c r="AT859" s="220" t="s">
        <v>130</v>
      </c>
      <c r="AU859" s="220" t="s">
        <v>81</v>
      </c>
      <c r="AV859" s="15" t="s">
        <v>79</v>
      </c>
      <c r="AW859" s="15" t="s">
        <v>132</v>
      </c>
      <c r="AX859" s="15" t="s">
        <v>71</v>
      </c>
      <c r="AY859" s="220" t="s">
        <v>120</v>
      </c>
    </row>
    <row r="860" spans="1:65" s="13" customFormat="1" ht="10">
      <c r="B860" s="188"/>
      <c r="C860" s="189"/>
      <c r="D860" s="190" t="s">
        <v>130</v>
      </c>
      <c r="E860" s="191" t="s">
        <v>19</v>
      </c>
      <c r="F860" s="192" t="s">
        <v>2103</v>
      </c>
      <c r="G860" s="189"/>
      <c r="H860" s="193">
        <v>88.872500000000002</v>
      </c>
      <c r="I860" s="194"/>
      <c r="J860" s="189"/>
      <c r="K860" s="189"/>
      <c r="L860" s="195"/>
      <c r="M860" s="196"/>
      <c r="N860" s="197"/>
      <c r="O860" s="197"/>
      <c r="P860" s="197"/>
      <c r="Q860" s="197"/>
      <c r="R860" s="197"/>
      <c r="S860" s="197"/>
      <c r="T860" s="198"/>
      <c r="AT860" s="199" t="s">
        <v>130</v>
      </c>
      <c r="AU860" s="199" t="s">
        <v>81</v>
      </c>
      <c r="AV860" s="13" t="s">
        <v>81</v>
      </c>
      <c r="AW860" s="13" t="s">
        <v>132</v>
      </c>
      <c r="AX860" s="13" t="s">
        <v>71</v>
      </c>
      <c r="AY860" s="199" t="s">
        <v>120</v>
      </c>
    </row>
    <row r="861" spans="1:65" s="14" customFormat="1" ht="10">
      <c r="B861" s="200"/>
      <c r="C861" s="201"/>
      <c r="D861" s="190" t="s">
        <v>130</v>
      </c>
      <c r="E861" s="202" t="s">
        <v>19</v>
      </c>
      <c r="F861" s="203" t="s">
        <v>133</v>
      </c>
      <c r="G861" s="201"/>
      <c r="H861" s="204">
        <v>986.07915000000003</v>
      </c>
      <c r="I861" s="205"/>
      <c r="J861" s="201"/>
      <c r="K861" s="201"/>
      <c r="L861" s="206"/>
      <c r="M861" s="207"/>
      <c r="N861" s="208"/>
      <c r="O861" s="208"/>
      <c r="P861" s="208"/>
      <c r="Q861" s="208"/>
      <c r="R861" s="208"/>
      <c r="S861" s="208"/>
      <c r="T861" s="209"/>
      <c r="AT861" s="210" t="s">
        <v>130</v>
      </c>
      <c r="AU861" s="210" t="s">
        <v>81</v>
      </c>
      <c r="AV861" s="14" t="s">
        <v>128</v>
      </c>
      <c r="AW861" s="14" t="s">
        <v>132</v>
      </c>
      <c r="AX861" s="14" t="s">
        <v>79</v>
      </c>
      <c r="AY861" s="210" t="s">
        <v>120</v>
      </c>
    </row>
    <row r="862" spans="1:65" s="2" customFormat="1" ht="16.5" customHeight="1">
      <c r="A862" s="36"/>
      <c r="B862" s="37"/>
      <c r="C862" s="175" t="s">
        <v>1271</v>
      </c>
      <c r="D862" s="175" t="s">
        <v>123</v>
      </c>
      <c r="E862" s="176" t="s">
        <v>1001</v>
      </c>
      <c r="F862" s="177" t="s">
        <v>1002</v>
      </c>
      <c r="G862" s="178" t="s">
        <v>404</v>
      </c>
      <c r="H862" s="179">
        <v>1022.249</v>
      </c>
      <c r="I862" s="180"/>
      <c r="J862" s="181">
        <f>ROUND(I862*H862,2)</f>
        <v>0</v>
      </c>
      <c r="K862" s="177" t="s">
        <v>536</v>
      </c>
      <c r="L862" s="41"/>
      <c r="M862" s="182" t="s">
        <v>19</v>
      </c>
      <c r="N862" s="183" t="s">
        <v>42</v>
      </c>
      <c r="O862" s="66"/>
      <c r="P862" s="184">
        <f>O862*H862</f>
        <v>0</v>
      </c>
      <c r="Q862" s="184">
        <v>4.6999999999999999E-4</v>
      </c>
      <c r="R862" s="184">
        <f>Q862*H862</f>
        <v>0.48045703000000001</v>
      </c>
      <c r="S862" s="184">
        <v>0</v>
      </c>
      <c r="T862" s="185">
        <f>S862*H862</f>
        <v>0</v>
      </c>
      <c r="U862" s="36"/>
      <c r="V862" s="36"/>
      <c r="W862" s="36"/>
      <c r="X862" s="36"/>
      <c r="Y862" s="36"/>
      <c r="Z862" s="36"/>
      <c r="AA862" s="36"/>
      <c r="AB862" s="36"/>
      <c r="AC862" s="36"/>
      <c r="AD862" s="36"/>
      <c r="AE862" s="36"/>
      <c r="AR862" s="186" t="s">
        <v>128</v>
      </c>
      <c r="AT862" s="186" t="s">
        <v>123</v>
      </c>
      <c r="AU862" s="186" t="s">
        <v>81</v>
      </c>
      <c r="AY862" s="19" t="s">
        <v>120</v>
      </c>
      <c r="BE862" s="187">
        <f>IF(N862="základní",J862,0)</f>
        <v>0</v>
      </c>
      <c r="BF862" s="187">
        <f>IF(N862="snížená",J862,0)</f>
        <v>0</v>
      </c>
      <c r="BG862" s="187">
        <f>IF(N862="zákl. přenesená",J862,0)</f>
        <v>0</v>
      </c>
      <c r="BH862" s="187">
        <f>IF(N862="sníž. přenesená",J862,0)</f>
        <v>0</v>
      </c>
      <c r="BI862" s="187">
        <f>IF(N862="nulová",J862,0)</f>
        <v>0</v>
      </c>
      <c r="BJ862" s="19" t="s">
        <v>79</v>
      </c>
      <c r="BK862" s="187">
        <f>ROUND(I862*H862,2)</f>
        <v>0</v>
      </c>
      <c r="BL862" s="19" t="s">
        <v>128</v>
      </c>
      <c r="BM862" s="186" t="s">
        <v>2182</v>
      </c>
    </row>
    <row r="863" spans="1:65" s="2" customFormat="1" ht="10">
      <c r="A863" s="36"/>
      <c r="B863" s="37"/>
      <c r="C863" s="38"/>
      <c r="D863" s="245" t="s">
        <v>538</v>
      </c>
      <c r="E863" s="38"/>
      <c r="F863" s="246" t="s">
        <v>1004</v>
      </c>
      <c r="G863" s="38"/>
      <c r="H863" s="38"/>
      <c r="I863" s="247"/>
      <c r="J863" s="38"/>
      <c r="K863" s="38"/>
      <c r="L863" s="41"/>
      <c r="M863" s="248"/>
      <c r="N863" s="249"/>
      <c r="O863" s="66"/>
      <c r="P863" s="66"/>
      <c r="Q863" s="66"/>
      <c r="R863" s="66"/>
      <c r="S863" s="66"/>
      <c r="T863" s="67"/>
      <c r="U863" s="36"/>
      <c r="V863" s="36"/>
      <c r="W863" s="36"/>
      <c r="X863" s="36"/>
      <c r="Y863" s="36"/>
      <c r="Z863" s="36"/>
      <c r="AA863" s="36"/>
      <c r="AB863" s="36"/>
      <c r="AC863" s="36"/>
      <c r="AD863" s="36"/>
      <c r="AE863" s="36"/>
      <c r="AT863" s="19" t="s">
        <v>538</v>
      </c>
      <c r="AU863" s="19" t="s">
        <v>81</v>
      </c>
    </row>
    <row r="864" spans="1:65" s="15" customFormat="1" ht="10">
      <c r="B864" s="211"/>
      <c r="C864" s="212"/>
      <c r="D864" s="190" t="s">
        <v>130</v>
      </c>
      <c r="E864" s="213" t="s">
        <v>19</v>
      </c>
      <c r="F864" s="214" t="s">
        <v>2073</v>
      </c>
      <c r="G864" s="212"/>
      <c r="H864" s="213" t="s">
        <v>19</v>
      </c>
      <c r="I864" s="215"/>
      <c r="J864" s="212"/>
      <c r="K864" s="212"/>
      <c r="L864" s="216"/>
      <c r="M864" s="217"/>
      <c r="N864" s="218"/>
      <c r="O864" s="218"/>
      <c r="P864" s="218"/>
      <c r="Q864" s="218"/>
      <c r="R864" s="218"/>
      <c r="S864" s="218"/>
      <c r="T864" s="219"/>
      <c r="AT864" s="220" t="s">
        <v>130</v>
      </c>
      <c r="AU864" s="220" t="s">
        <v>81</v>
      </c>
      <c r="AV864" s="15" t="s">
        <v>79</v>
      </c>
      <c r="AW864" s="15" t="s">
        <v>132</v>
      </c>
      <c r="AX864" s="15" t="s">
        <v>71</v>
      </c>
      <c r="AY864" s="220" t="s">
        <v>120</v>
      </c>
    </row>
    <row r="865" spans="2:51" s="15" customFormat="1" ht="10">
      <c r="B865" s="211"/>
      <c r="C865" s="212"/>
      <c r="D865" s="190" t="s">
        <v>130</v>
      </c>
      <c r="E865" s="213" t="s">
        <v>19</v>
      </c>
      <c r="F865" s="214" t="s">
        <v>2074</v>
      </c>
      <c r="G865" s="212"/>
      <c r="H865" s="213" t="s">
        <v>19</v>
      </c>
      <c r="I865" s="215"/>
      <c r="J865" s="212"/>
      <c r="K865" s="212"/>
      <c r="L865" s="216"/>
      <c r="M865" s="217"/>
      <c r="N865" s="218"/>
      <c r="O865" s="218"/>
      <c r="P865" s="218"/>
      <c r="Q865" s="218"/>
      <c r="R865" s="218"/>
      <c r="S865" s="218"/>
      <c r="T865" s="219"/>
      <c r="AT865" s="220" t="s">
        <v>130</v>
      </c>
      <c r="AU865" s="220" t="s">
        <v>81</v>
      </c>
      <c r="AV865" s="15" t="s">
        <v>79</v>
      </c>
      <c r="AW865" s="15" t="s">
        <v>132</v>
      </c>
      <c r="AX865" s="15" t="s">
        <v>71</v>
      </c>
      <c r="AY865" s="220" t="s">
        <v>120</v>
      </c>
    </row>
    <row r="866" spans="2:51" s="13" customFormat="1" ht="10">
      <c r="B866" s="188"/>
      <c r="C866" s="189"/>
      <c r="D866" s="190" t="s">
        <v>130</v>
      </c>
      <c r="E866" s="191" t="s">
        <v>19</v>
      </c>
      <c r="F866" s="192" t="s">
        <v>2075</v>
      </c>
      <c r="G866" s="189"/>
      <c r="H866" s="193">
        <v>55.392000000000003</v>
      </c>
      <c r="I866" s="194"/>
      <c r="J866" s="189"/>
      <c r="K866" s="189"/>
      <c r="L866" s="195"/>
      <c r="M866" s="196"/>
      <c r="N866" s="197"/>
      <c r="O866" s="197"/>
      <c r="P866" s="197"/>
      <c r="Q866" s="197"/>
      <c r="R866" s="197"/>
      <c r="S866" s="197"/>
      <c r="T866" s="198"/>
      <c r="AT866" s="199" t="s">
        <v>130</v>
      </c>
      <c r="AU866" s="199" t="s">
        <v>81</v>
      </c>
      <c r="AV866" s="13" t="s">
        <v>81</v>
      </c>
      <c r="AW866" s="13" t="s">
        <v>132</v>
      </c>
      <c r="AX866" s="13" t="s">
        <v>71</v>
      </c>
      <c r="AY866" s="199" t="s">
        <v>120</v>
      </c>
    </row>
    <row r="867" spans="2:51" s="13" customFormat="1" ht="10">
      <c r="B867" s="188"/>
      <c r="C867" s="189"/>
      <c r="D867" s="190" t="s">
        <v>130</v>
      </c>
      <c r="E867" s="191" t="s">
        <v>19</v>
      </c>
      <c r="F867" s="192" t="s">
        <v>2076</v>
      </c>
      <c r="G867" s="189"/>
      <c r="H867" s="193">
        <v>28.85</v>
      </c>
      <c r="I867" s="194"/>
      <c r="J867" s="189"/>
      <c r="K867" s="189"/>
      <c r="L867" s="195"/>
      <c r="M867" s="196"/>
      <c r="N867" s="197"/>
      <c r="O867" s="197"/>
      <c r="P867" s="197"/>
      <c r="Q867" s="197"/>
      <c r="R867" s="197"/>
      <c r="S867" s="197"/>
      <c r="T867" s="198"/>
      <c r="AT867" s="199" t="s">
        <v>130</v>
      </c>
      <c r="AU867" s="199" t="s">
        <v>81</v>
      </c>
      <c r="AV867" s="13" t="s">
        <v>81</v>
      </c>
      <c r="AW867" s="13" t="s">
        <v>132</v>
      </c>
      <c r="AX867" s="13" t="s">
        <v>71</v>
      </c>
      <c r="AY867" s="199" t="s">
        <v>120</v>
      </c>
    </row>
    <row r="868" spans="2:51" s="15" customFormat="1" ht="10">
      <c r="B868" s="211"/>
      <c r="C868" s="212"/>
      <c r="D868" s="190" t="s">
        <v>130</v>
      </c>
      <c r="E868" s="213" t="s">
        <v>19</v>
      </c>
      <c r="F868" s="214" t="s">
        <v>2077</v>
      </c>
      <c r="G868" s="212"/>
      <c r="H868" s="213" t="s">
        <v>19</v>
      </c>
      <c r="I868" s="215"/>
      <c r="J868" s="212"/>
      <c r="K868" s="212"/>
      <c r="L868" s="216"/>
      <c r="M868" s="217"/>
      <c r="N868" s="218"/>
      <c r="O868" s="218"/>
      <c r="P868" s="218"/>
      <c r="Q868" s="218"/>
      <c r="R868" s="218"/>
      <c r="S868" s="218"/>
      <c r="T868" s="219"/>
      <c r="AT868" s="220" t="s">
        <v>130</v>
      </c>
      <c r="AU868" s="220" t="s">
        <v>81</v>
      </c>
      <c r="AV868" s="15" t="s">
        <v>79</v>
      </c>
      <c r="AW868" s="15" t="s">
        <v>132</v>
      </c>
      <c r="AX868" s="15" t="s">
        <v>71</v>
      </c>
      <c r="AY868" s="220" t="s">
        <v>120</v>
      </c>
    </row>
    <row r="869" spans="2:51" s="13" customFormat="1" ht="10">
      <c r="B869" s="188"/>
      <c r="C869" s="189"/>
      <c r="D869" s="190" t="s">
        <v>130</v>
      </c>
      <c r="E869" s="191" t="s">
        <v>19</v>
      </c>
      <c r="F869" s="192" t="s">
        <v>2078</v>
      </c>
      <c r="G869" s="189"/>
      <c r="H869" s="193">
        <v>11.712</v>
      </c>
      <c r="I869" s="194"/>
      <c r="J869" s="189"/>
      <c r="K869" s="189"/>
      <c r="L869" s="195"/>
      <c r="M869" s="196"/>
      <c r="N869" s="197"/>
      <c r="O869" s="197"/>
      <c r="P869" s="197"/>
      <c r="Q869" s="197"/>
      <c r="R869" s="197"/>
      <c r="S869" s="197"/>
      <c r="T869" s="198"/>
      <c r="AT869" s="199" t="s">
        <v>130</v>
      </c>
      <c r="AU869" s="199" t="s">
        <v>81</v>
      </c>
      <c r="AV869" s="13" t="s">
        <v>81</v>
      </c>
      <c r="AW869" s="13" t="s">
        <v>132</v>
      </c>
      <c r="AX869" s="13" t="s">
        <v>71</v>
      </c>
      <c r="AY869" s="199" t="s">
        <v>120</v>
      </c>
    </row>
    <row r="870" spans="2:51" s="13" customFormat="1" ht="10">
      <c r="B870" s="188"/>
      <c r="C870" s="189"/>
      <c r="D870" s="190" t="s">
        <v>130</v>
      </c>
      <c r="E870" s="191" t="s">
        <v>19</v>
      </c>
      <c r="F870" s="192" t="s">
        <v>2079</v>
      </c>
      <c r="G870" s="189"/>
      <c r="H870" s="193">
        <v>8.0519999999999996</v>
      </c>
      <c r="I870" s="194"/>
      <c r="J870" s="189"/>
      <c r="K870" s="189"/>
      <c r="L870" s="195"/>
      <c r="M870" s="196"/>
      <c r="N870" s="197"/>
      <c r="O870" s="197"/>
      <c r="P870" s="197"/>
      <c r="Q870" s="197"/>
      <c r="R870" s="197"/>
      <c r="S870" s="197"/>
      <c r="T870" s="198"/>
      <c r="AT870" s="199" t="s">
        <v>130</v>
      </c>
      <c r="AU870" s="199" t="s">
        <v>81</v>
      </c>
      <c r="AV870" s="13" t="s">
        <v>81</v>
      </c>
      <c r="AW870" s="13" t="s">
        <v>132</v>
      </c>
      <c r="AX870" s="13" t="s">
        <v>71</v>
      </c>
      <c r="AY870" s="199" t="s">
        <v>120</v>
      </c>
    </row>
    <row r="871" spans="2:51" s="15" customFormat="1" ht="10">
      <c r="B871" s="211"/>
      <c r="C871" s="212"/>
      <c r="D871" s="190" t="s">
        <v>130</v>
      </c>
      <c r="E871" s="213" t="s">
        <v>19</v>
      </c>
      <c r="F871" s="214" t="s">
        <v>2080</v>
      </c>
      <c r="G871" s="212"/>
      <c r="H871" s="213" t="s">
        <v>19</v>
      </c>
      <c r="I871" s="215"/>
      <c r="J871" s="212"/>
      <c r="K871" s="212"/>
      <c r="L871" s="216"/>
      <c r="M871" s="217"/>
      <c r="N871" s="218"/>
      <c r="O871" s="218"/>
      <c r="P871" s="218"/>
      <c r="Q871" s="218"/>
      <c r="R871" s="218"/>
      <c r="S871" s="218"/>
      <c r="T871" s="219"/>
      <c r="AT871" s="220" t="s">
        <v>130</v>
      </c>
      <c r="AU871" s="220" t="s">
        <v>81</v>
      </c>
      <c r="AV871" s="15" t="s">
        <v>79</v>
      </c>
      <c r="AW871" s="15" t="s">
        <v>132</v>
      </c>
      <c r="AX871" s="15" t="s">
        <v>71</v>
      </c>
      <c r="AY871" s="220" t="s">
        <v>120</v>
      </c>
    </row>
    <row r="872" spans="2:51" s="13" customFormat="1" ht="10">
      <c r="B872" s="188"/>
      <c r="C872" s="189"/>
      <c r="D872" s="190" t="s">
        <v>130</v>
      </c>
      <c r="E872" s="191" t="s">
        <v>19</v>
      </c>
      <c r="F872" s="192" t="s">
        <v>2081</v>
      </c>
      <c r="G872" s="189"/>
      <c r="H872" s="193">
        <v>5.8559999999999999</v>
      </c>
      <c r="I872" s="194"/>
      <c r="J872" s="189"/>
      <c r="K872" s="189"/>
      <c r="L872" s="195"/>
      <c r="M872" s="196"/>
      <c r="N872" s="197"/>
      <c r="O872" s="197"/>
      <c r="P872" s="197"/>
      <c r="Q872" s="197"/>
      <c r="R872" s="197"/>
      <c r="S872" s="197"/>
      <c r="T872" s="198"/>
      <c r="AT872" s="199" t="s">
        <v>130</v>
      </c>
      <c r="AU872" s="199" t="s">
        <v>81</v>
      </c>
      <c r="AV872" s="13" t="s">
        <v>81</v>
      </c>
      <c r="AW872" s="13" t="s">
        <v>132</v>
      </c>
      <c r="AX872" s="13" t="s">
        <v>71</v>
      </c>
      <c r="AY872" s="199" t="s">
        <v>120</v>
      </c>
    </row>
    <row r="873" spans="2:51" s="15" customFormat="1" ht="10">
      <c r="B873" s="211"/>
      <c r="C873" s="212"/>
      <c r="D873" s="190" t="s">
        <v>130</v>
      </c>
      <c r="E873" s="213" t="s">
        <v>19</v>
      </c>
      <c r="F873" s="214" t="s">
        <v>2082</v>
      </c>
      <c r="G873" s="212"/>
      <c r="H873" s="213" t="s">
        <v>19</v>
      </c>
      <c r="I873" s="215"/>
      <c r="J873" s="212"/>
      <c r="K873" s="212"/>
      <c r="L873" s="216"/>
      <c r="M873" s="217"/>
      <c r="N873" s="218"/>
      <c r="O873" s="218"/>
      <c r="P873" s="218"/>
      <c r="Q873" s="218"/>
      <c r="R873" s="218"/>
      <c r="S873" s="218"/>
      <c r="T873" s="219"/>
      <c r="AT873" s="220" t="s">
        <v>130</v>
      </c>
      <c r="AU873" s="220" t="s">
        <v>81</v>
      </c>
      <c r="AV873" s="15" t="s">
        <v>79</v>
      </c>
      <c r="AW873" s="15" t="s">
        <v>132</v>
      </c>
      <c r="AX873" s="15" t="s">
        <v>71</v>
      </c>
      <c r="AY873" s="220" t="s">
        <v>120</v>
      </c>
    </row>
    <row r="874" spans="2:51" s="13" customFormat="1" ht="10">
      <c r="B874" s="188"/>
      <c r="C874" s="189"/>
      <c r="D874" s="190" t="s">
        <v>130</v>
      </c>
      <c r="E874" s="191" t="s">
        <v>19</v>
      </c>
      <c r="F874" s="192" t="s">
        <v>2083</v>
      </c>
      <c r="G874" s="189"/>
      <c r="H874" s="193">
        <v>8.5079999999999991</v>
      </c>
      <c r="I874" s="194"/>
      <c r="J874" s="189"/>
      <c r="K874" s="189"/>
      <c r="L874" s="195"/>
      <c r="M874" s="196"/>
      <c r="N874" s="197"/>
      <c r="O874" s="197"/>
      <c r="P874" s="197"/>
      <c r="Q874" s="197"/>
      <c r="R874" s="197"/>
      <c r="S874" s="197"/>
      <c r="T874" s="198"/>
      <c r="AT874" s="199" t="s">
        <v>130</v>
      </c>
      <c r="AU874" s="199" t="s">
        <v>81</v>
      </c>
      <c r="AV874" s="13" t="s">
        <v>81</v>
      </c>
      <c r="AW874" s="13" t="s">
        <v>132</v>
      </c>
      <c r="AX874" s="13" t="s">
        <v>71</v>
      </c>
      <c r="AY874" s="199" t="s">
        <v>120</v>
      </c>
    </row>
    <row r="875" spans="2:51" s="13" customFormat="1" ht="10">
      <c r="B875" s="188"/>
      <c r="C875" s="189"/>
      <c r="D875" s="190" t="s">
        <v>130</v>
      </c>
      <c r="E875" s="191" t="s">
        <v>19</v>
      </c>
      <c r="F875" s="192" t="s">
        <v>2084</v>
      </c>
      <c r="G875" s="189"/>
      <c r="H875" s="193">
        <v>13.811299999999999</v>
      </c>
      <c r="I875" s="194"/>
      <c r="J875" s="189"/>
      <c r="K875" s="189"/>
      <c r="L875" s="195"/>
      <c r="M875" s="196"/>
      <c r="N875" s="197"/>
      <c r="O875" s="197"/>
      <c r="P875" s="197"/>
      <c r="Q875" s="197"/>
      <c r="R875" s="197"/>
      <c r="S875" s="197"/>
      <c r="T875" s="198"/>
      <c r="AT875" s="199" t="s">
        <v>130</v>
      </c>
      <c r="AU875" s="199" t="s">
        <v>81</v>
      </c>
      <c r="AV875" s="13" t="s">
        <v>81</v>
      </c>
      <c r="AW875" s="13" t="s">
        <v>132</v>
      </c>
      <c r="AX875" s="13" t="s">
        <v>71</v>
      </c>
      <c r="AY875" s="199" t="s">
        <v>120</v>
      </c>
    </row>
    <row r="876" spans="2:51" s="15" customFormat="1" ht="10">
      <c r="B876" s="211"/>
      <c r="C876" s="212"/>
      <c r="D876" s="190" t="s">
        <v>130</v>
      </c>
      <c r="E876" s="213" t="s">
        <v>19</v>
      </c>
      <c r="F876" s="214" t="s">
        <v>2085</v>
      </c>
      <c r="G876" s="212"/>
      <c r="H876" s="213" t="s">
        <v>19</v>
      </c>
      <c r="I876" s="215"/>
      <c r="J876" s="212"/>
      <c r="K876" s="212"/>
      <c r="L876" s="216"/>
      <c r="M876" s="217"/>
      <c r="N876" s="218"/>
      <c r="O876" s="218"/>
      <c r="P876" s="218"/>
      <c r="Q876" s="218"/>
      <c r="R876" s="218"/>
      <c r="S876" s="218"/>
      <c r="T876" s="219"/>
      <c r="AT876" s="220" t="s">
        <v>130</v>
      </c>
      <c r="AU876" s="220" t="s">
        <v>81</v>
      </c>
      <c r="AV876" s="15" t="s">
        <v>79</v>
      </c>
      <c r="AW876" s="15" t="s">
        <v>132</v>
      </c>
      <c r="AX876" s="15" t="s">
        <v>71</v>
      </c>
      <c r="AY876" s="220" t="s">
        <v>120</v>
      </c>
    </row>
    <row r="877" spans="2:51" s="13" customFormat="1" ht="10">
      <c r="B877" s="188"/>
      <c r="C877" s="189"/>
      <c r="D877" s="190" t="s">
        <v>130</v>
      </c>
      <c r="E877" s="191" t="s">
        <v>19</v>
      </c>
      <c r="F877" s="192" t="s">
        <v>2086</v>
      </c>
      <c r="G877" s="189"/>
      <c r="H877" s="193">
        <v>136.565</v>
      </c>
      <c r="I877" s="194"/>
      <c r="J877" s="189"/>
      <c r="K877" s="189"/>
      <c r="L877" s="195"/>
      <c r="M877" s="196"/>
      <c r="N877" s="197"/>
      <c r="O877" s="197"/>
      <c r="P877" s="197"/>
      <c r="Q877" s="197"/>
      <c r="R877" s="197"/>
      <c r="S877" s="197"/>
      <c r="T877" s="198"/>
      <c r="AT877" s="199" t="s">
        <v>130</v>
      </c>
      <c r="AU877" s="199" t="s">
        <v>81</v>
      </c>
      <c r="AV877" s="13" t="s">
        <v>81</v>
      </c>
      <c r="AW877" s="13" t="s">
        <v>132</v>
      </c>
      <c r="AX877" s="13" t="s">
        <v>71</v>
      </c>
      <c r="AY877" s="199" t="s">
        <v>120</v>
      </c>
    </row>
    <row r="878" spans="2:51" s="15" customFormat="1" ht="10">
      <c r="B878" s="211"/>
      <c r="C878" s="212"/>
      <c r="D878" s="190" t="s">
        <v>130</v>
      </c>
      <c r="E878" s="213" t="s">
        <v>19</v>
      </c>
      <c r="F878" s="214" t="s">
        <v>2087</v>
      </c>
      <c r="G878" s="212"/>
      <c r="H878" s="213" t="s">
        <v>19</v>
      </c>
      <c r="I878" s="215"/>
      <c r="J878" s="212"/>
      <c r="K878" s="212"/>
      <c r="L878" s="216"/>
      <c r="M878" s="217"/>
      <c r="N878" s="218"/>
      <c r="O878" s="218"/>
      <c r="P878" s="218"/>
      <c r="Q878" s="218"/>
      <c r="R878" s="218"/>
      <c r="S878" s="218"/>
      <c r="T878" s="219"/>
      <c r="AT878" s="220" t="s">
        <v>130</v>
      </c>
      <c r="AU878" s="220" t="s">
        <v>81</v>
      </c>
      <c r="AV878" s="15" t="s">
        <v>79</v>
      </c>
      <c r="AW878" s="15" t="s">
        <v>132</v>
      </c>
      <c r="AX878" s="15" t="s">
        <v>71</v>
      </c>
      <c r="AY878" s="220" t="s">
        <v>120</v>
      </c>
    </row>
    <row r="879" spans="2:51" s="13" customFormat="1" ht="10">
      <c r="B879" s="188"/>
      <c r="C879" s="189"/>
      <c r="D879" s="190" t="s">
        <v>130</v>
      </c>
      <c r="E879" s="191" t="s">
        <v>19</v>
      </c>
      <c r="F879" s="192" t="s">
        <v>2088</v>
      </c>
      <c r="G879" s="189"/>
      <c r="H879" s="193">
        <v>88.55</v>
      </c>
      <c r="I879" s="194"/>
      <c r="J879" s="189"/>
      <c r="K879" s="189"/>
      <c r="L879" s="195"/>
      <c r="M879" s="196"/>
      <c r="N879" s="197"/>
      <c r="O879" s="197"/>
      <c r="P879" s="197"/>
      <c r="Q879" s="197"/>
      <c r="R879" s="197"/>
      <c r="S879" s="197"/>
      <c r="T879" s="198"/>
      <c r="AT879" s="199" t="s">
        <v>130</v>
      </c>
      <c r="AU879" s="199" t="s">
        <v>81</v>
      </c>
      <c r="AV879" s="13" t="s">
        <v>81</v>
      </c>
      <c r="AW879" s="13" t="s">
        <v>132</v>
      </c>
      <c r="AX879" s="13" t="s">
        <v>71</v>
      </c>
      <c r="AY879" s="199" t="s">
        <v>120</v>
      </c>
    </row>
    <row r="880" spans="2:51" s="13" customFormat="1" ht="10">
      <c r="B880" s="188"/>
      <c r="C880" s="189"/>
      <c r="D880" s="190" t="s">
        <v>130</v>
      </c>
      <c r="E880" s="191" t="s">
        <v>19</v>
      </c>
      <c r="F880" s="192" t="s">
        <v>2089</v>
      </c>
      <c r="G880" s="189"/>
      <c r="H880" s="193">
        <v>138.7705</v>
      </c>
      <c r="I880" s="194"/>
      <c r="J880" s="189"/>
      <c r="K880" s="189"/>
      <c r="L880" s="195"/>
      <c r="M880" s="196"/>
      <c r="N880" s="197"/>
      <c r="O880" s="197"/>
      <c r="P880" s="197"/>
      <c r="Q880" s="197"/>
      <c r="R880" s="197"/>
      <c r="S880" s="197"/>
      <c r="T880" s="198"/>
      <c r="AT880" s="199" t="s">
        <v>130</v>
      </c>
      <c r="AU880" s="199" t="s">
        <v>81</v>
      </c>
      <c r="AV880" s="13" t="s">
        <v>81</v>
      </c>
      <c r="AW880" s="13" t="s">
        <v>132</v>
      </c>
      <c r="AX880" s="13" t="s">
        <v>71</v>
      </c>
      <c r="AY880" s="199" t="s">
        <v>120</v>
      </c>
    </row>
    <row r="881" spans="2:51" s="16" customFormat="1" ht="10">
      <c r="B881" s="221"/>
      <c r="C881" s="222"/>
      <c r="D881" s="190" t="s">
        <v>130</v>
      </c>
      <c r="E881" s="223" t="s">
        <v>19</v>
      </c>
      <c r="F881" s="224" t="s">
        <v>165</v>
      </c>
      <c r="G881" s="222"/>
      <c r="H881" s="225">
        <v>496.0668</v>
      </c>
      <c r="I881" s="226"/>
      <c r="J881" s="222"/>
      <c r="K881" s="222"/>
      <c r="L881" s="227"/>
      <c r="M881" s="228"/>
      <c r="N881" s="229"/>
      <c r="O881" s="229"/>
      <c r="P881" s="229"/>
      <c r="Q881" s="229"/>
      <c r="R881" s="229"/>
      <c r="S881" s="229"/>
      <c r="T881" s="230"/>
      <c r="AT881" s="231" t="s">
        <v>130</v>
      </c>
      <c r="AU881" s="231" t="s">
        <v>81</v>
      </c>
      <c r="AV881" s="16" t="s">
        <v>151</v>
      </c>
      <c r="AW881" s="16" t="s">
        <v>132</v>
      </c>
      <c r="AX881" s="16" t="s">
        <v>71</v>
      </c>
      <c r="AY881" s="231" t="s">
        <v>120</v>
      </c>
    </row>
    <row r="882" spans="2:51" s="15" customFormat="1" ht="10">
      <c r="B882" s="211"/>
      <c r="C882" s="212"/>
      <c r="D882" s="190" t="s">
        <v>130</v>
      </c>
      <c r="E882" s="213" t="s">
        <v>19</v>
      </c>
      <c r="F882" s="214" t="s">
        <v>2090</v>
      </c>
      <c r="G882" s="212"/>
      <c r="H882" s="213" t="s">
        <v>19</v>
      </c>
      <c r="I882" s="215"/>
      <c r="J882" s="212"/>
      <c r="K882" s="212"/>
      <c r="L882" s="216"/>
      <c r="M882" s="217"/>
      <c r="N882" s="218"/>
      <c r="O882" s="218"/>
      <c r="P882" s="218"/>
      <c r="Q882" s="218"/>
      <c r="R882" s="218"/>
      <c r="S882" s="218"/>
      <c r="T882" s="219"/>
      <c r="AT882" s="220" t="s">
        <v>130</v>
      </c>
      <c r="AU882" s="220" t="s">
        <v>81</v>
      </c>
      <c r="AV882" s="15" t="s">
        <v>79</v>
      </c>
      <c r="AW882" s="15" t="s">
        <v>132</v>
      </c>
      <c r="AX882" s="15" t="s">
        <v>71</v>
      </c>
      <c r="AY882" s="220" t="s">
        <v>120</v>
      </c>
    </row>
    <row r="883" spans="2:51" s="15" customFormat="1" ht="10">
      <c r="B883" s="211"/>
      <c r="C883" s="212"/>
      <c r="D883" s="190" t="s">
        <v>130</v>
      </c>
      <c r="E883" s="213" t="s">
        <v>19</v>
      </c>
      <c r="F883" s="214" t="s">
        <v>2074</v>
      </c>
      <c r="G883" s="212"/>
      <c r="H883" s="213" t="s">
        <v>19</v>
      </c>
      <c r="I883" s="215"/>
      <c r="J883" s="212"/>
      <c r="K883" s="212"/>
      <c r="L883" s="216"/>
      <c r="M883" s="217"/>
      <c r="N883" s="218"/>
      <c r="O883" s="218"/>
      <c r="P883" s="218"/>
      <c r="Q883" s="218"/>
      <c r="R883" s="218"/>
      <c r="S883" s="218"/>
      <c r="T883" s="219"/>
      <c r="AT883" s="220" t="s">
        <v>130</v>
      </c>
      <c r="AU883" s="220" t="s">
        <v>81</v>
      </c>
      <c r="AV883" s="15" t="s">
        <v>79</v>
      </c>
      <c r="AW883" s="15" t="s">
        <v>132</v>
      </c>
      <c r="AX883" s="15" t="s">
        <v>71</v>
      </c>
      <c r="AY883" s="220" t="s">
        <v>120</v>
      </c>
    </row>
    <row r="884" spans="2:51" s="13" customFormat="1" ht="10">
      <c r="B884" s="188"/>
      <c r="C884" s="189"/>
      <c r="D884" s="190" t="s">
        <v>130</v>
      </c>
      <c r="E884" s="191" t="s">
        <v>19</v>
      </c>
      <c r="F884" s="192" t="s">
        <v>2091</v>
      </c>
      <c r="G884" s="189"/>
      <c r="H884" s="193">
        <v>61.991999999999997</v>
      </c>
      <c r="I884" s="194"/>
      <c r="J884" s="189"/>
      <c r="K884" s="189"/>
      <c r="L884" s="195"/>
      <c r="M884" s="196"/>
      <c r="N884" s="197"/>
      <c r="O884" s="197"/>
      <c r="P884" s="197"/>
      <c r="Q884" s="197"/>
      <c r="R884" s="197"/>
      <c r="S884" s="197"/>
      <c r="T884" s="198"/>
      <c r="AT884" s="199" t="s">
        <v>130</v>
      </c>
      <c r="AU884" s="199" t="s">
        <v>81</v>
      </c>
      <c r="AV884" s="13" t="s">
        <v>81</v>
      </c>
      <c r="AW884" s="13" t="s">
        <v>132</v>
      </c>
      <c r="AX884" s="13" t="s">
        <v>71</v>
      </c>
      <c r="AY884" s="199" t="s">
        <v>120</v>
      </c>
    </row>
    <row r="885" spans="2:51" s="13" customFormat="1" ht="10">
      <c r="B885" s="188"/>
      <c r="C885" s="189"/>
      <c r="D885" s="190" t="s">
        <v>130</v>
      </c>
      <c r="E885" s="191" t="s">
        <v>19</v>
      </c>
      <c r="F885" s="192" t="s">
        <v>2092</v>
      </c>
      <c r="G885" s="189"/>
      <c r="H885" s="193">
        <v>34.317</v>
      </c>
      <c r="I885" s="194"/>
      <c r="J885" s="189"/>
      <c r="K885" s="189"/>
      <c r="L885" s="195"/>
      <c r="M885" s="196"/>
      <c r="N885" s="197"/>
      <c r="O885" s="197"/>
      <c r="P885" s="197"/>
      <c r="Q885" s="197"/>
      <c r="R885" s="197"/>
      <c r="S885" s="197"/>
      <c r="T885" s="198"/>
      <c r="AT885" s="199" t="s">
        <v>130</v>
      </c>
      <c r="AU885" s="199" t="s">
        <v>81</v>
      </c>
      <c r="AV885" s="13" t="s">
        <v>81</v>
      </c>
      <c r="AW885" s="13" t="s">
        <v>132</v>
      </c>
      <c r="AX885" s="13" t="s">
        <v>71</v>
      </c>
      <c r="AY885" s="199" t="s">
        <v>120</v>
      </c>
    </row>
    <row r="886" spans="2:51" s="15" customFormat="1" ht="10">
      <c r="B886" s="211"/>
      <c r="C886" s="212"/>
      <c r="D886" s="190" t="s">
        <v>130</v>
      </c>
      <c r="E886" s="213" t="s">
        <v>19</v>
      </c>
      <c r="F886" s="214" t="s">
        <v>2077</v>
      </c>
      <c r="G886" s="212"/>
      <c r="H886" s="213" t="s">
        <v>19</v>
      </c>
      <c r="I886" s="215"/>
      <c r="J886" s="212"/>
      <c r="K886" s="212"/>
      <c r="L886" s="216"/>
      <c r="M886" s="217"/>
      <c r="N886" s="218"/>
      <c r="O886" s="218"/>
      <c r="P886" s="218"/>
      <c r="Q886" s="218"/>
      <c r="R886" s="218"/>
      <c r="S886" s="218"/>
      <c r="T886" s="219"/>
      <c r="AT886" s="220" t="s">
        <v>130</v>
      </c>
      <c r="AU886" s="220" t="s">
        <v>81</v>
      </c>
      <c r="AV886" s="15" t="s">
        <v>79</v>
      </c>
      <c r="AW886" s="15" t="s">
        <v>132</v>
      </c>
      <c r="AX886" s="15" t="s">
        <v>71</v>
      </c>
      <c r="AY886" s="220" t="s">
        <v>120</v>
      </c>
    </row>
    <row r="887" spans="2:51" s="13" customFormat="1" ht="10">
      <c r="B887" s="188"/>
      <c r="C887" s="189"/>
      <c r="D887" s="190" t="s">
        <v>130</v>
      </c>
      <c r="E887" s="191" t="s">
        <v>19</v>
      </c>
      <c r="F887" s="192" t="s">
        <v>2093</v>
      </c>
      <c r="G887" s="189"/>
      <c r="H887" s="193">
        <v>13.776</v>
      </c>
      <c r="I887" s="194"/>
      <c r="J887" s="189"/>
      <c r="K887" s="189"/>
      <c r="L887" s="195"/>
      <c r="M887" s="196"/>
      <c r="N887" s="197"/>
      <c r="O887" s="197"/>
      <c r="P887" s="197"/>
      <c r="Q887" s="197"/>
      <c r="R887" s="197"/>
      <c r="S887" s="197"/>
      <c r="T887" s="198"/>
      <c r="AT887" s="199" t="s">
        <v>130</v>
      </c>
      <c r="AU887" s="199" t="s">
        <v>81</v>
      </c>
      <c r="AV887" s="13" t="s">
        <v>81</v>
      </c>
      <c r="AW887" s="13" t="s">
        <v>132</v>
      </c>
      <c r="AX887" s="13" t="s">
        <v>71</v>
      </c>
      <c r="AY887" s="199" t="s">
        <v>120</v>
      </c>
    </row>
    <row r="888" spans="2:51" s="13" customFormat="1" ht="10">
      <c r="B888" s="188"/>
      <c r="C888" s="189"/>
      <c r="D888" s="190" t="s">
        <v>130</v>
      </c>
      <c r="E888" s="191" t="s">
        <v>19</v>
      </c>
      <c r="F888" s="192" t="s">
        <v>2094</v>
      </c>
      <c r="G888" s="189"/>
      <c r="H888" s="193">
        <v>7.38</v>
      </c>
      <c r="I888" s="194"/>
      <c r="J888" s="189"/>
      <c r="K888" s="189"/>
      <c r="L888" s="195"/>
      <c r="M888" s="196"/>
      <c r="N888" s="197"/>
      <c r="O888" s="197"/>
      <c r="P888" s="197"/>
      <c r="Q888" s="197"/>
      <c r="R888" s="197"/>
      <c r="S888" s="197"/>
      <c r="T888" s="198"/>
      <c r="AT888" s="199" t="s">
        <v>130</v>
      </c>
      <c r="AU888" s="199" t="s">
        <v>81</v>
      </c>
      <c r="AV888" s="13" t="s">
        <v>81</v>
      </c>
      <c r="AW888" s="13" t="s">
        <v>132</v>
      </c>
      <c r="AX888" s="13" t="s">
        <v>71</v>
      </c>
      <c r="AY888" s="199" t="s">
        <v>120</v>
      </c>
    </row>
    <row r="889" spans="2:51" s="15" customFormat="1" ht="10">
      <c r="B889" s="211"/>
      <c r="C889" s="212"/>
      <c r="D889" s="190" t="s">
        <v>130</v>
      </c>
      <c r="E889" s="213" t="s">
        <v>19</v>
      </c>
      <c r="F889" s="214" t="s">
        <v>2080</v>
      </c>
      <c r="G889" s="212"/>
      <c r="H889" s="213" t="s">
        <v>19</v>
      </c>
      <c r="I889" s="215"/>
      <c r="J889" s="212"/>
      <c r="K889" s="212"/>
      <c r="L889" s="216"/>
      <c r="M889" s="217"/>
      <c r="N889" s="218"/>
      <c r="O889" s="218"/>
      <c r="P889" s="218"/>
      <c r="Q889" s="218"/>
      <c r="R889" s="218"/>
      <c r="S889" s="218"/>
      <c r="T889" s="219"/>
      <c r="AT889" s="220" t="s">
        <v>130</v>
      </c>
      <c r="AU889" s="220" t="s">
        <v>81</v>
      </c>
      <c r="AV889" s="15" t="s">
        <v>79</v>
      </c>
      <c r="AW889" s="15" t="s">
        <v>132</v>
      </c>
      <c r="AX889" s="15" t="s">
        <v>71</v>
      </c>
      <c r="AY889" s="220" t="s">
        <v>120</v>
      </c>
    </row>
    <row r="890" spans="2:51" s="13" customFormat="1" ht="10">
      <c r="B890" s="188"/>
      <c r="C890" s="189"/>
      <c r="D890" s="190" t="s">
        <v>130</v>
      </c>
      <c r="E890" s="191" t="s">
        <v>19</v>
      </c>
      <c r="F890" s="192" t="s">
        <v>2095</v>
      </c>
      <c r="G890" s="189"/>
      <c r="H890" s="193">
        <v>6.3840000000000003</v>
      </c>
      <c r="I890" s="194"/>
      <c r="J890" s="189"/>
      <c r="K890" s="189"/>
      <c r="L890" s="195"/>
      <c r="M890" s="196"/>
      <c r="N890" s="197"/>
      <c r="O890" s="197"/>
      <c r="P890" s="197"/>
      <c r="Q890" s="197"/>
      <c r="R890" s="197"/>
      <c r="S890" s="197"/>
      <c r="T890" s="198"/>
      <c r="AT890" s="199" t="s">
        <v>130</v>
      </c>
      <c r="AU890" s="199" t="s">
        <v>81</v>
      </c>
      <c r="AV890" s="13" t="s">
        <v>81</v>
      </c>
      <c r="AW890" s="13" t="s">
        <v>132</v>
      </c>
      <c r="AX890" s="13" t="s">
        <v>71</v>
      </c>
      <c r="AY890" s="199" t="s">
        <v>120</v>
      </c>
    </row>
    <row r="891" spans="2:51" s="15" customFormat="1" ht="10">
      <c r="B891" s="211"/>
      <c r="C891" s="212"/>
      <c r="D891" s="190" t="s">
        <v>130</v>
      </c>
      <c r="E891" s="213" t="s">
        <v>19</v>
      </c>
      <c r="F891" s="214" t="s">
        <v>2082</v>
      </c>
      <c r="G891" s="212"/>
      <c r="H891" s="213" t="s">
        <v>19</v>
      </c>
      <c r="I891" s="215"/>
      <c r="J891" s="212"/>
      <c r="K891" s="212"/>
      <c r="L891" s="216"/>
      <c r="M891" s="217"/>
      <c r="N891" s="218"/>
      <c r="O891" s="218"/>
      <c r="P891" s="218"/>
      <c r="Q891" s="218"/>
      <c r="R891" s="218"/>
      <c r="S891" s="218"/>
      <c r="T891" s="219"/>
      <c r="AT891" s="220" t="s">
        <v>130</v>
      </c>
      <c r="AU891" s="220" t="s">
        <v>81</v>
      </c>
      <c r="AV891" s="15" t="s">
        <v>79</v>
      </c>
      <c r="AW891" s="15" t="s">
        <v>132</v>
      </c>
      <c r="AX891" s="15" t="s">
        <v>71</v>
      </c>
      <c r="AY891" s="220" t="s">
        <v>120</v>
      </c>
    </row>
    <row r="892" spans="2:51" s="13" customFormat="1" ht="10">
      <c r="B892" s="188"/>
      <c r="C892" s="189"/>
      <c r="D892" s="190" t="s">
        <v>130</v>
      </c>
      <c r="E892" s="191" t="s">
        <v>19</v>
      </c>
      <c r="F892" s="192" t="s">
        <v>2096</v>
      </c>
      <c r="G892" s="189"/>
      <c r="H892" s="193">
        <v>7.04</v>
      </c>
      <c r="I892" s="194"/>
      <c r="J892" s="189"/>
      <c r="K892" s="189"/>
      <c r="L892" s="195"/>
      <c r="M892" s="196"/>
      <c r="N892" s="197"/>
      <c r="O892" s="197"/>
      <c r="P892" s="197"/>
      <c r="Q892" s="197"/>
      <c r="R892" s="197"/>
      <c r="S892" s="197"/>
      <c r="T892" s="198"/>
      <c r="AT892" s="199" t="s">
        <v>130</v>
      </c>
      <c r="AU892" s="199" t="s">
        <v>81</v>
      </c>
      <c r="AV892" s="13" t="s">
        <v>81</v>
      </c>
      <c r="AW892" s="13" t="s">
        <v>132</v>
      </c>
      <c r="AX892" s="13" t="s">
        <v>71</v>
      </c>
      <c r="AY892" s="199" t="s">
        <v>120</v>
      </c>
    </row>
    <row r="893" spans="2:51" s="13" customFormat="1" ht="10">
      <c r="B893" s="188"/>
      <c r="C893" s="189"/>
      <c r="D893" s="190" t="s">
        <v>130</v>
      </c>
      <c r="E893" s="191" t="s">
        <v>19</v>
      </c>
      <c r="F893" s="192" t="s">
        <v>2097</v>
      </c>
      <c r="G893" s="189"/>
      <c r="H893" s="193">
        <v>11.211</v>
      </c>
      <c r="I893" s="194"/>
      <c r="J893" s="189"/>
      <c r="K893" s="189"/>
      <c r="L893" s="195"/>
      <c r="M893" s="196"/>
      <c r="N893" s="197"/>
      <c r="O893" s="197"/>
      <c r="P893" s="197"/>
      <c r="Q893" s="197"/>
      <c r="R893" s="197"/>
      <c r="S893" s="197"/>
      <c r="T893" s="198"/>
      <c r="AT893" s="199" t="s">
        <v>130</v>
      </c>
      <c r="AU893" s="199" t="s">
        <v>81</v>
      </c>
      <c r="AV893" s="13" t="s">
        <v>81</v>
      </c>
      <c r="AW893" s="13" t="s">
        <v>132</v>
      </c>
      <c r="AX893" s="13" t="s">
        <v>71</v>
      </c>
      <c r="AY893" s="199" t="s">
        <v>120</v>
      </c>
    </row>
    <row r="894" spans="2:51" s="15" customFormat="1" ht="10">
      <c r="B894" s="211"/>
      <c r="C894" s="212"/>
      <c r="D894" s="190" t="s">
        <v>130</v>
      </c>
      <c r="E894" s="213" t="s">
        <v>19</v>
      </c>
      <c r="F894" s="214" t="s">
        <v>2098</v>
      </c>
      <c r="G894" s="212"/>
      <c r="H894" s="213" t="s">
        <v>19</v>
      </c>
      <c r="I894" s="215"/>
      <c r="J894" s="212"/>
      <c r="K894" s="212"/>
      <c r="L894" s="216"/>
      <c r="M894" s="217"/>
      <c r="N894" s="218"/>
      <c r="O894" s="218"/>
      <c r="P894" s="218"/>
      <c r="Q894" s="218"/>
      <c r="R894" s="218"/>
      <c r="S894" s="218"/>
      <c r="T894" s="219"/>
      <c r="AT894" s="220" t="s">
        <v>130</v>
      </c>
      <c r="AU894" s="220" t="s">
        <v>81</v>
      </c>
      <c r="AV894" s="15" t="s">
        <v>79</v>
      </c>
      <c r="AW894" s="15" t="s">
        <v>132</v>
      </c>
      <c r="AX894" s="15" t="s">
        <v>71</v>
      </c>
      <c r="AY894" s="220" t="s">
        <v>120</v>
      </c>
    </row>
    <row r="895" spans="2:51" s="13" customFormat="1" ht="10">
      <c r="B895" s="188"/>
      <c r="C895" s="189"/>
      <c r="D895" s="190" t="s">
        <v>130</v>
      </c>
      <c r="E895" s="191" t="s">
        <v>19</v>
      </c>
      <c r="F895" s="192" t="s">
        <v>2099</v>
      </c>
      <c r="G895" s="189"/>
      <c r="H895" s="193">
        <v>189.31800000000001</v>
      </c>
      <c r="I895" s="194"/>
      <c r="J895" s="189"/>
      <c r="K895" s="189"/>
      <c r="L895" s="195"/>
      <c r="M895" s="196"/>
      <c r="N895" s="197"/>
      <c r="O895" s="197"/>
      <c r="P895" s="197"/>
      <c r="Q895" s="197"/>
      <c r="R895" s="197"/>
      <c r="S895" s="197"/>
      <c r="T895" s="198"/>
      <c r="AT895" s="199" t="s">
        <v>130</v>
      </c>
      <c r="AU895" s="199" t="s">
        <v>81</v>
      </c>
      <c r="AV895" s="13" t="s">
        <v>81</v>
      </c>
      <c r="AW895" s="13" t="s">
        <v>132</v>
      </c>
      <c r="AX895" s="13" t="s">
        <v>71</v>
      </c>
      <c r="AY895" s="199" t="s">
        <v>120</v>
      </c>
    </row>
    <row r="896" spans="2:51" s="15" customFormat="1" ht="10">
      <c r="B896" s="211"/>
      <c r="C896" s="212"/>
      <c r="D896" s="190" t="s">
        <v>130</v>
      </c>
      <c r="E896" s="213" t="s">
        <v>19</v>
      </c>
      <c r="F896" s="214" t="s">
        <v>2100</v>
      </c>
      <c r="G896" s="212"/>
      <c r="H896" s="213" t="s">
        <v>19</v>
      </c>
      <c r="I896" s="215"/>
      <c r="J896" s="212"/>
      <c r="K896" s="212"/>
      <c r="L896" s="216"/>
      <c r="M896" s="217"/>
      <c r="N896" s="218"/>
      <c r="O896" s="218"/>
      <c r="P896" s="218"/>
      <c r="Q896" s="218"/>
      <c r="R896" s="218"/>
      <c r="S896" s="218"/>
      <c r="T896" s="219"/>
      <c r="AT896" s="220" t="s">
        <v>130</v>
      </c>
      <c r="AU896" s="220" t="s">
        <v>81</v>
      </c>
      <c r="AV896" s="15" t="s">
        <v>79</v>
      </c>
      <c r="AW896" s="15" t="s">
        <v>132</v>
      </c>
      <c r="AX896" s="15" t="s">
        <v>71</v>
      </c>
      <c r="AY896" s="220" t="s">
        <v>120</v>
      </c>
    </row>
    <row r="897" spans="1:65" s="13" customFormat="1" ht="10">
      <c r="B897" s="188"/>
      <c r="C897" s="189"/>
      <c r="D897" s="190" t="s">
        <v>130</v>
      </c>
      <c r="E897" s="191" t="s">
        <v>19</v>
      </c>
      <c r="F897" s="192" t="s">
        <v>2101</v>
      </c>
      <c r="G897" s="189"/>
      <c r="H897" s="193">
        <v>69.721850000000003</v>
      </c>
      <c r="I897" s="194"/>
      <c r="J897" s="189"/>
      <c r="K897" s="189"/>
      <c r="L897" s="195"/>
      <c r="M897" s="196"/>
      <c r="N897" s="197"/>
      <c r="O897" s="197"/>
      <c r="P897" s="197"/>
      <c r="Q897" s="197"/>
      <c r="R897" s="197"/>
      <c r="S897" s="197"/>
      <c r="T897" s="198"/>
      <c r="AT897" s="199" t="s">
        <v>130</v>
      </c>
      <c r="AU897" s="199" t="s">
        <v>81</v>
      </c>
      <c r="AV897" s="13" t="s">
        <v>81</v>
      </c>
      <c r="AW897" s="13" t="s">
        <v>132</v>
      </c>
      <c r="AX897" s="13" t="s">
        <v>71</v>
      </c>
      <c r="AY897" s="199" t="s">
        <v>120</v>
      </c>
    </row>
    <row r="898" spans="1:65" s="16" customFormat="1" ht="10">
      <c r="B898" s="221"/>
      <c r="C898" s="222"/>
      <c r="D898" s="190" t="s">
        <v>130</v>
      </c>
      <c r="E898" s="223" t="s">
        <v>19</v>
      </c>
      <c r="F898" s="224" t="s">
        <v>165</v>
      </c>
      <c r="G898" s="222"/>
      <c r="H898" s="225">
        <v>401.13985000000002</v>
      </c>
      <c r="I898" s="226"/>
      <c r="J898" s="222"/>
      <c r="K898" s="222"/>
      <c r="L898" s="227"/>
      <c r="M898" s="228"/>
      <c r="N898" s="229"/>
      <c r="O898" s="229"/>
      <c r="P898" s="229"/>
      <c r="Q898" s="229"/>
      <c r="R898" s="229"/>
      <c r="S898" s="229"/>
      <c r="T898" s="230"/>
      <c r="AT898" s="231" t="s">
        <v>130</v>
      </c>
      <c r="AU898" s="231" t="s">
        <v>81</v>
      </c>
      <c r="AV898" s="16" t="s">
        <v>151</v>
      </c>
      <c r="AW898" s="16" t="s">
        <v>132</v>
      </c>
      <c r="AX898" s="16" t="s">
        <v>71</v>
      </c>
      <c r="AY898" s="231" t="s">
        <v>120</v>
      </c>
    </row>
    <row r="899" spans="1:65" s="15" customFormat="1" ht="10">
      <c r="B899" s="211"/>
      <c r="C899" s="212"/>
      <c r="D899" s="190" t="s">
        <v>130</v>
      </c>
      <c r="E899" s="213" t="s">
        <v>19</v>
      </c>
      <c r="F899" s="214" t="s">
        <v>2183</v>
      </c>
      <c r="G899" s="212"/>
      <c r="H899" s="213" t="s">
        <v>19</v>
      </c>
      <c r="I899" s="215"/>
      <c r="J899" s="212"/>
      <c r="K899" s="212"/>
      <c r="L899" s="216"/>
      <c r="M899" s="217"/>
      <c r="N899" s="218"/>
      <c r="O899" s="218"/>
      <c r="P899" s="218"/>
      <c r="Q899" s="218"/>
      <c r="R899" s="218"/>
      <c r="S899" s="218"/>
      <c r="T899" s="219"/>
      <c r="AT899" s="220" t="s">
        <v>130</v>
      </c>
      <c r="AU899" s="220" t="s">
        <v>81</v>
      </c>
      <c r="AV899" s="15" t="s">
        <v>79</v>
      </c>
      <c r="AW899" s="15" t="s">
        <v>132</v>
      </c>
      <c r="AX899" s="15" t="s">
        <v>71</v>
      </c>
      <c r="AY899" s="220" t="s">
        <v>120</v>
      </c>
    </row>
    <row r="900" spans="1:65" s="13" customFormat="1" ht="10">
      <c r="B900" s="188"/>
      <c r="C900" s="189"/>
      <c r="D900" s="190" t="s">
        <v>130</v>
      </c>
      <c r="E900" s="191" t="s">
        <v>19</v>
      </c>
      <c r="F900" s="192" t="s">
        <v>2184</v>
      </c>
      <c r="G900" s="189"/>
      <c r="H900" s="193">
        <v>117.855</v>
      </c>
      <c r="I900" s="194"/>
      <c r="J900" s="189"/>
      <c r="K900" s="189"/>
      <c r="L900" s="195"/>
      <c r="M900" s="196"/>
      <c r="N900" s="197"/>
      <c r="O900" s="197"/>
      <c r="P900" s="197"/>
      <c r="Q900" s="197"/>
      <c r="R900" s="197"/>
      <c r="S900" s="197"/>
      <c r="T900" s="198"/>
      <c r="AT900" s="199" t="s">
        <v>130</v>
      </c>
      <c r="AU900" s="199" t="s">
        <v>81</v>
      </c>
      <c r="AV900" s="13" t="s">
        <v>81</v>
      </c>
      <c r="AW900" s="13" t="s">
        <v>132</v>
      </c>
      <c r="AX900" s="13" t="s">
        <v>71</v>
      </c>
      <c r="AY900" s="199" t="s">
        <v>120</v>
      </c>
    </row>
    <row r="901" spans="1:65" s="13" customFormat="1" ht="10">
      <c r="B901" s="188"/>
      <c r="C901" s="189"/>
      <c r="D901" s="190" t="s">
        <v>130</v>
      </c>
      <c r="E901" s="191" t="s">
        <v>19</v>
      </c>
      <c r="F901" s="192" t="s">
        <v>2185</v>
      </c>
      <c r="G901" s="189"/>
      <c r="H901" s="193">
        <v>7.1875</v>
      </c>
      <c r="I901" s="194"/>
      <c r="J901" s="189"/>
      <c r="K901" s="189"/>
      <c r="L901" s="195"/>
      <c r="M901" s="196"/>
      <c r="N901" s="197"/>
      <c r="O901" s="197"/>
      <c r="P901" s="197"/>
      <c r="Q901" s="197"/>
      <c r="R901" s="197"/>
      <c r="S901" s="197"/>
      <c r="T901" s="198"/>
      <c r="AT901" s="199" t="s">
        <v>130</v>
      </c>
      <c r="AU901" s="199" t="s">
        <v>81</v>
      </c>
      <c r="AV901" s="13" t="s">
        <v>81</v>
      </c>
      <c r="AW901" s="13" t="s">
        <v>132</v>
      </c>
      <c r="AX901" s="13" t="s">
        <v>71</v>
      </c>
      <c r="AY901" s="199" t="s">
        <v>120</v>
      </c>
    </row>
    <row r="902" spans="1:65" s="14" customFormat="1" ht="10">
      <c r="B902" s="200"/>
      <c r="C902" s="201"/>
      <c r="D902" s="190" t="s">
        <v>130</v>
      </c>
      <c r="E902" s="202" t="s">
        <v>19</v>
      </c>
      <c r="F902" s="203" t="s">
        <v>133</v>
      </c>
      <c r="G902" s="201"/>
      <c r="H902" s="204">
        <v>1022.24915</v>
      </c>
      <c r="I902" s="205"/>
      <c r="J902" s="201"/>
      <c r="K902" s="201"/>
      <c r="L902" s="206"/>
      <c r="M902" s="207"/>
      <c r="N902" s="208"/>
      <c r="O902" s="208"/>
      <c r="P902" s="208"/>
      <c r="Q902" s="208"/>
      <c r="R902" s="208"/>
      <c r="S902" s="208"/>
      <c r="T902" s="209"/>
      <c r="AT902" s="210" t="s">
        <v>130</v>
      </c>
      <c r="AU902" s="210" t="s">
        <v>81</v>
      </c>
      <c r="AV902" s="14" t="s">
        <v>128</v>
      </c>
      <c r="AW902" s="14" t="s">
        <v>132</v>
      </c>
      <c r="AX902" s="14" t="s">
        <v>79</v>
      </c>
      <c r="AY902" s="210" t="s">
        <v>120</v>
      </c>
    </row>
    <row r="903" spans="1:65" s="2" customFormat="1" ht="37.75" customHeight="1">
      <c r="A903" s="36"/>
      <c r="B903" s="37"/>
      <c r="C903" s="175" t="s">
        <v>1277</v>
      </c>
      <c r="D903" s="175" t="s">
        <v>123</v>
      </c>
      <c r="E903" s="176" t="s">
        <v>2186</v>
      </c>
      <c r="F903" s="177" t="s">
        <v>2187</v>
      </c>
      <c r="G903" s="178" t="s">
        <v>301</v>
      </c>
      <c r="H903" s="179">
        <v>100</v>
      </c>
      <c r="I903" s="180"/>
      <c r="J903" s="181">
        <f>ROUND(I903*H903,2)</f>
        <v>0</v>
      </c>
      <c r="K903" s="177" t="s">
        <v>536</v>
      </c>
      <c r="L903" s="41"/>
      <c r="M903" s="182" t="s">
        <v>19</v>
      </c>
      <c r="N903" s="183" t="s">
        <v>42</v>
      </c>
      <c r="O903" s="66"/>
      <c r="P903" s="184">
        <f>O903*H903</f>
        <v>0</v>
      </c>
      <c r="Q903" s="184">
        <v>6.3899999999999998E-3</v>
      </c>
      <c r="R903" s="184">
        <f>Q903*H903</f>
        <v>0.63900000000000001</v>
      </c>
      <c r="S903" s="184">
        <v>0</v>
      </c>
      <c r="T903" s="185">
        <f>S903*H903</f>
        <v>0</v>
      </c>
      <c r="U903" s="36"/>
      <c r="V903" s="36"/>
      <c r="W903" s="36"/>
      <c r="X903" s="36"/>
      <c r="Y903" s="36"/>
      <c r="Z903" s="36"/>
      <c r="AA903" s="36"/>
      <c r="AB903" s="36"/>
      <c r="AC903" s="36"/>
      <c r="AD903" s="36"/>
      <c r="AE903" s="36"/>
      <c r="AR903" s="186" t="s">
        <v>128</v>
      </c>
      <c r="AT903" s="186" t="s">
        <v>123</v>
      </c>
      <c r="AU903" s="186" t="s">
        <v>81</v>
      </c>
      <c r="AY903" s="19" t="s">
        <v>120</v>
      </c>
      <c r="BE903" s="187">
        <f>IF(N903="základní",J903,0)</f>
        <v>0</v>
      </c>
      <c r="BF903" s="187">
        <f>IF(N903="snížená",J903,0)</f>
        <v>0</v>
      </c>
      <c r="BG903" s="187">
        <f>IF(N903="zákl. přenesená",J903,0)</f>
        <v>0</v>
      </c>
      <c r="BH903" s="187">
        <f>IF(N903="sníž. přenesená",J903,0)</f>
        <v>0</v>
      </c>
      <c r="BI903" s="187">
        <f>IF(N903="nulová",J903,0)</f>
        <v>0</v>
      </c>
      <c r="BJ903" s="19" t="s">
        <v>79</v>
      </c>
      <c r="BK903" s="187">
        <f>ROUND(I903*H903,2)</f>
        <v>0</v>
      </c>
      <c r="BL903" s="19" t="s">
        <v>128</v>
      </c>
      <c r="BM903" s="186" t="s">
        <v>2188</v>
      </c>
    </row>
    <row r="904" spans="1:65" s="2" customFormat="1" ht="10">
      <c r="A904" s="36"/>
      <c r="B904" s="37"/>
      <c r="C904" s="38"/>
      <c r="D904" s="245" t="s">
        <v>538</v>
      </c>
      <c r="E904" s="38"/>
      <c r="F904" s="246" t="s">
        <v>2189</v>
      </c>
      <c r="G904" s="38"/>
      <c r="H904" s="38"/>
      <c r="I904" s="247"/>
      <c r="J904" s="38"/>
      <c r="K904" s="38"/>
      <c r="L904" s="41"/>
      <c r="M904" s="248"/>
      <c r="N904" s="249"/>
      <c r="O904" s="66"/>
      <c r="P904" s="66"/>
      <c r="Q904" s="66"/>
      <c r="R904" s="66"/>
      <c r="S904" s="66"/>
      <c r="T904" s="67"/>
      <c r="U904" s="36"/>
      <c r="V904" s="36"/>
      <c r="W904" s="36"/>
      <c r="X904" s="36"/>
      <c r="Y904" s="36"/>
      <c r="Z904" s="36"/>
      <c r="AA904" s="36"/>
      <c r="AB904" s="36"/>
      <c r="AC904" s="36"/>
      <c r="AD904" s="36"/>
      <c r="AE904" s="36"/>
      <c r="AT904" s="19" t="s">
        <v>538</v>
      </c>
      <c r="AU904" s="19" t="s">
        <v>81</v>
      </c>
    </row>
    <row r="905" spans="1:65" s="15" customFormat="1" ht="10">
      <c r="B905" s="211"/>
      <c r="C905" s="212"/>
      <c r="D905" s="190" t="s">
        <v>130</v>
      </c>
      <c r="E905" s="213" t="s">
        <v>19</v>
      </c>
      <c r="F905" s="214" t="s">
        <v>2190</v>
      </c>
      <c r="G905" s="212"/>
      <c r="H905" s="213" t="s">
        <v>19</v>
      </c>
      <c r="I905" s="215"/>
      <c r="J905" s="212"/>
      <c r="K905" s="212"/>
      <c r="L905" s="216"/>
      <c r="M905" s="217"/>
      <c r="N905" s="218"/>
      <c r="O905" s="218"/>
      <c r="P905" s="218"/>
      <c r="Q905" s="218"/>
      <c r="R905" s="218"/>
      <c r="S905" s="218"/>
      <c r="T905" s="219"/>
      <c r="AT905" s="220" t="s">
        <v>130</v>
      </c>
      <c r="AU905" s="220" t="s">
        <v>81</v>
      </c>
      <c r="AV905" s="15" t="s">
        <v>79</v>
      </c>
      <c r="AW905" s="15" t="s">
        <v>132</v>
      </c>
      <c r="AX905" s="15" t="s">
        <v>71</v>
      </c>
      <c r="AY905" s="220" t="s">
        <v>120</v>
      </c>
    </row>
    <row r="906" spans="1:65" s="15" customFormat="1" ht="10">
      <c r="B906" s="211"/>
      <c r="C906" s="212"/>
      <c r="D906" s="190" t="s">
        <v>130</v>
      </c>
      <c r="E906" s="213" t="s">
        <v>19</v>
      </c>
      <c r="F906" s="214" t="s">
        <v>2191</v>
      </c>
      <c r="G906" s="212"/>
      <c r="H906" s="213" t="s">
        <v>19</v>
      </c>
      <c r="I906" s="215"/>
      <c r="J906" s="212"/>
      <c r="K906" s="212"/>
      <c r="L906" s="216"/>
      <c r="M906" s="217"/>
      <c r="N906" s="218"/>
      <c r="O906" s="218"/>
      <c r="P906" s="218"/>
      <c r="Q906" s="218"/>
      <c r="R906" s="218"/>
      <c r="S906" s="218"/>
      <c r="T906" s="219"/>
      <c r="AT906" s="220" t="s">
        <v>130</v>
      </c>
      <c r="AU906" s="220" t="s">
        <v>81</v>
      </c>
      <c r="AV906" s="15" t="s">
        <v>79</v>
      </c>
      <c r="AW906" s="15" t="s">
        <v>132</v>
      </c>
      <c r="AX906" s="15" t="s">
        <v>71</v>
      </c>
      <c r="AY906" s="220" t="s">
        <v>120</v>
      </c>
    </row>
    <row r="907" spans="1:65" s="13" customFormat="1" ht="10">
      <c r="B907" s="188"/>
      <c r="C907" s="189"/>
      <c r="D907" s="190" t="s">
        <v>130</v>
      </c>
      <c r="E907" s="191" t="s">
        <v>19</v>
      </c>
      <c r="F907" s="192" t="s">
        <v>2192</v>
      </c>
      <c r="G907" s="189"/>
      <c r="H907" s="193">
        <v>20</v>
      </c>
      <c r="I907" s="194"/>
      <c r="J907" s="189"/>
      <c r="K907" s="189"/>
      <c r="L907" s="195"/>
      <c r="M907" s="196"/>
      <c r="N907" s="197"/>
      <c r="O907" s="197"/>
      <c r="P907" s="197"/>
      <c r="Q907" s="197"/>
      <c r="R907" s="197"/>
      <c r="S907" s="197"/>
      <c r="T907" s="198"/>
      <c r="AT907" s="199" t="s">
        <v>130</v>
      </c>
      <c r="AU907" s="199" t="s">
        <v>81</v>
      </c>
      <c r="AV907" s="13" t="s">
        <v>81</v>
      </c>
      <c r="AW907" s="13" t="s">
        <v>132</v>
      </c>
      <c r="AX907" s="13" t="s">
        <v>71</v>
      </c>
      <c r="AY907" s="199" t="s">
        <v>120</v>
      </c>
    </row>
    <row r="908" spans="1:65" s="13" customFormat="1" ht="10">
      <c r="B908" s="188"/>
      <c r="C908" s="189"/>
      <c r="D908" s="190" t="s">
        <v>130</v>
      </c>
      <c r="E908" s="191" t="s">
        <v>19</v>
      </c>
      <c r="F908" s="192" t="s">
        <v>2193</v>
      </c>
      <c r="G908" s="189"/>
      <c r="H908" s="193">
        <v>20</v>
      </c>
      <c r="I908" s="194"/>
      <c r="J908" s="189"/>
      <c r="K908" s="189"/>
      <c r="L908" s="195"/>
      <c r="M908" s="196"/>
      <c r="N908" s="197"/>
      <c r="O908" s="197"/>
      <c r="P908" s="197"/>
      <c r="Q908" s="197"/>
      <c r="R908" s="197"/>
      <c r="S908" s="197"/>
      <c r="T908" s="198"/>
      <c r="AT908" s="199" t="s">
        <v>130</v>
      </c>
      <c r="AU908" s="199" t="s">
        <v>81</v>
      </c>
      <c r="AV908" s="13" t="s">
        <v>81</v>
      </c>
      <c r="AW908" s="13" t="s">
        <v>132</v>
      </c>
      <c r="AX908" s="13" t="s">
        <v>71</v>
      </c>
      <c r="AY908" s="199" t="s">
        <v>120</v>
      </c>
    </row>
    <row r="909" spans="1:65" s="13" customFormat="1" ht="10">
      <c r="B909" s="188"/>
      <c r="C909" s="189"/>
      <c r="D909" s="190" t="s">
        <v>130</v>
      </c>
      <c r="E909" s="191" t="s">
        <v>19</v>
      </c>
      <c r="F909" s="192" t="s">
        <v>2194</v>
      </c>
      <c r="G909" s="189"/>
      <c r="H909" s="193">
        <v>30</v>
      </c>
      <c r="I909" s="194"/>
      <c r="J909" s="189"/>
      <c r="K909" s="189"/>
      <c r="L909" s="195"/>
      <c r="M909" s="196"/>
      <c r="N909" s="197"/>
      <c r="O909" s="197"/>
      <c r="P909" s="197"/>
      <c r="Q909" s="197"/>
      <c r="R909" s="197"/>
      <c r="S909" s="197"/>
      <c r="T909" s="198"/>
      <c r="AT909" s="199" t="s">
        <v>130</v>
      </c>
      <c r="AU909" s="199" t="s">
        <v>81</v>
      </c>
      <c r="AV909" s="13" t="s">
        <v>81</v>
      </c>
      <c r="AW909" s="13" t="s">
        <v>132</v>
      </c>
      <c r="AX909" s="13" t="s">
        <v>71</v>
      </c>
      <c r="AY909" s="199" t="s">
        <v>120</v>
      </c>
    </row>
    <row r="910" spans="1:65" s="13" customFormat="1" ht="10">
      <c r="B910" s="188"/>
      <c r="C910" s="189"/>
      <c r="D910" s="190" t="s">
        <v>130</v>
      </c>
      <c r="E910" s="191" t="s">
        <v>19</v>
      </c>
      <c r="F910" s="192" t="s">
        <v>2195</v>
      </c>
      <c r="G910" s="189"/>
      <c r="H910" s="193">
        <v>30</v>
      </c>
      <c r="I910" s="194"/>
      <c r="J910" s="189"/>
      <c r="K910" s="189"/>
      <c r="L910" s="195"/>
      <c r="M910" s="196"/>
      <c r="N910" s="197"/>
      <c r="O910" s="197"/>
      <c r="P910" s="197"/>
      <c r="Q910" s="197"/>
      <c r="R910" s="197"/>
      <c r="S910" s="197"/>
      <c r="T910" s="198"/>
      <c r="AT910" s="199" t="s">
        <v>130</v>
      </c>
      <c r="AU910" s="199" t="s">
        <v>81</v>
      </c>
      <c r="AV910" s="13" t="s">
        <v>81</v>
      </c>
      <c r="AW910" s="13" t="s">
        <v>132</v>
      </c>
      <c r="AX910" s="13" t="s">
        <v>71</v>
      </c>
      <c r="AY910" s="199" t="s">
        <v>120</v>
      </c>
    </row>
    <row r="911" spans="1:65" s="14" customFormat="1" ht="10">
      <c r="B911" s="200"/>
      <c r="C911" s="201"/>
      <c r="D911" s="190" t="s">
        <v>130</v>
      </c>
      <c r="E911" s="202" t="s">
        <v>19</v>
      </c>
      <c r="F911" s="203" t="s">
        <v>133</v>
      </c>
      <c r="G911" s="201"/>
      <c r="H911" s="204">
        <v>100</v>
      </c>
      <c r="I911" s="205"/>
      <c r="J911" s="201"/>
      <c r="K911" s="201"/>
      <c r="L911" s="206"/>
      <c r="M911" s="207"/>
      <c r="N911" s="208"/>
      <c r="O911" s="208"/>
      <c r="P911" s="208"/>
      <c r="Q911" s="208"/>
      <c r="R911" s="208"/>
      <c r="S911" s="208"/>
      <c r="T911" s="209"/>
      <c r="AT911" s="210" t="s">
        <v>130</v>
      </c>
      <c r="AU911" s="210" t="s">
        <v>81</v>
      </c>
      <c r="AV911" s="14" t="s">
        <v>128</v>
      </c>
      <c r="AW911" s="14" t="s">
        <v>132</v>
      </c>
      <c r="AX911" s="14" t="s">
        <v>79</v>
      </c>
      <c r="AY911" s="210" t="s">
        <v>120</v>
      </c>
    </row>
    <row r="912" spans="1:65" s="2" customFormat="1" ht="21.75" customHeight="1">
      <c r="A912" s="36"/>
      <c r="B912" s="37"/>
      <c r="C912" s="175" t="s">
        <v>1282</v>
      </c>
      <c r="D912" s="175" t="s">
        <v>123</v>
      </c>
      <c r="E912" s="176" t="s">
        <v>2196</v>
      </c>
      <c r="F912" s="177" t="s">
        <v>2197</v>
      </c>
      <c r="G912" s="178" t="s">
        <v>404</v>
      </c>
      <c r="H912" s="179">
        <v>622.92499999999995</v>
      </c>
      <c r="I912" s="180"/>
      <c r="J912" s="181">
        <f>ROUND(I912*H912,2)</f>
        <v>0</v>
      </c>
      <c r="K912" s="177" t="s">
        <v>536</v>
      </c>
      <c r="L912" s="41"/>
      <c r="M912" s="182" t="s">
        <v>19</v>
      </c>
      <c r="N912" s="183" t="s">
        <v>42</v>
      </c>
      <c r="O912" s="66"/>
      <c r="P912" s="184">
        <f>O912*H912</f>
        <v>0</v>
      </c>
      <c r="Q912" s="184">
        <v>6.93E-2</v>
      </c>
      <c r="R912" s="184">
        <f>Q912*H912</f>
        <v>43.168702499999995</v>
      </c>
      <c r="S912" s="184">
        <v>7.0000000000000001E-3</v>
      </c>
      <c r="T912" s="185">
        <f>S912*H912</f>
        <v>4.3604750000000001</v>
      </c>
      <c r="U912" s="36"/>
      <c r="V912" s="36"/>
      <c r="W912" s="36"/>
      <c r="X912" s="36"/>
      <c r="Y912" s="36"/>
      <c r="Z912" s="36"/>
      <c r="AA912" s="36"/>
      <c r="AB912" s="36"/>
      <c r="AC912" s="36"/>
      <c r="AD912" s="36"/>
      <c r="AE912" s="36"/>
      <c r="AR912" s="186" t="s">
        <v>252</v>
      </c>
      <c r="AT912" s="186" t="s">
        <v>123</v>
      </c>
      <c r="AU912" s="186" t="s">
        <v>81</v>
      </c>
      <c r="AY912" s="19" t="s">
        <v>120</v>
      </c>
      <c r="BE912" s="187">
        <f>IF(N912="základní",J912,0)</f>
        <v>0</v>
      </c>
      <c r="BF912" s="187">
        <f>IF(N912="snížená",J912,0)</f>
        <v>0</v>
      </c>
      <c r="BG912" s="187">
        <f>IF(N912="zákl. přenesená",J912,0)</f>
        <v>0</v>
      </c>
      <c r="BH912" s="187">
        <f>IF(N912="sníž. přenesená",J912,0)</f>
        <v>0</v>
      </c>
      <c r="BI912" s="187">
        <f>IF(N912="nulová",J912,0)</f>
        <v>0</v>
      </c>
      <c r="BJ912" s="19" t="s">
        <v>79</v>
      </c>
      <c r="BK912" s="187">
        <f>ROUND(I912*H912,2)</f>
        <v>0</v>
      </c>
      <c r="BL912" s="19" t="s">
        <v>252</v>
      </c>
      <c r="BM912" s="186" t="s">
        <v>2198</v>
      </c>
    </row>
    <row r="913" spans="1:65" s="2" customFormat="1" ht="10">
      <c r="A913" s="36"/>
      <c r="B913" s="37"/>
      <c r="C913" s="38"/>
      <c r="D913" s="245" t="s">
        <v>538</v>
      </c>
      <c r="E913" s="38"/>
      <c r="F913" s="246" t="s">
        <v>2199</v>
      </c>
      <c r="G913" s="38"/>
      <c r="H913" s="38"/>
      <c r="I913" s="247"/>
      <c r="J913" s="38"/>
      <c r="K913" s="38"/>
      <c r="L913" s="41"/>
      <c r="M913" s="248"/>
      <c r="N913" s="249"/>
      <c r="O913" s="66"/>
      <c r="P913" s="66"/>
      <c r="Q913" s="66"/>
      <c r="R913" s="66"/>
      <c r="S913" s="66"/>
      <c r="T913" s="67"/>
      <c r="U913" s="36"/>
      <c r="V913" s="36"/>
      <c r="W913" s="36"/>
      <c r="X913" s="36"/>
      <c r="Y913" s="36"/>
      <c r="Z913" s="36"/>
      <c r="AA913" s="36"/>
      <c r="AB913" s="36"/>
      <c r="AC913" s="36"/>
      <c r="AD913" s="36"/>
      <c r="AE913" s="36"/>
      <c r="AT913" s="19" t="s">
        <v>538</v>
      </c>
      <c r="AU913" s="19" t="s">
        <v>81</v>
      </c>
    </row>
    <row r="914" spans="1:65" s="15" customFormat="1" ht="10">
      <c r="B914" s="211"/>
      <c r="C914" s="212"/>
      <c r="D914" s="190" t="s">
        <v>130</v>
      </c>
      <c r="E914" s="213" t="s">
        <v>19</v>
      </c>
      <c r="F914" s="214" t="s">
        <v>2085</v>
      </c>
      <c r="G914" s="212"/>
      <c r="H914" s="213" t="s">
        <v>19</v>
      </c>
      <c r="I914" s="215"/>
      <c r="J914" s="212"/>
      <c r="K914" s="212"/>
      <c r="L914" s="216"/>
      <c r="M914" s="217"/>
      <c r="N914" s="218"/>
      <c r="O914" s="218"/>
      <c r="P914" s="218"/>
      <c r="Q914" s="218"/>
      <c r="R914" s="218"/>
      <c r="S914" s="218"/>
      <c r="T914" s="219"/>
      <c r="AT914" s="220" t="s">
        <v>130</v>
      </c>
      <c r="AU914" s="220" t="s">
        <v>81</v>
      </c>
      <c r="AV914" s="15" t="s">
        <v>79</v>
      </c>
      <c r="AW914" s="15" t="s">
        <v>132</v>
      </c>
      <c r="AX914" s="15" t="s">
        <v>71</v>
      </c>
      <c r="AY914" s="220" t="s">
        <v>120</v>
      </c>
    </row>
    <row r="915" spans="1:65" s="13" customFormat="1" ht="10">
      <c r="B915" s="188"/>
      <c r="C915" s="189"/>
      <c r="D915" s="190" t="s">
        <v>130</v>
      </c>
      <c r="E915" s="191" t="s">
        <v>19</v>
      </c>
      <c r="F915" s="192" t="s">
        <v>2086</v>
      </c>
      <c r="G915" s="189"/>
      <c r="H915" s="193">
        <v>136.565</v>
      </c>
      <c r="I915" s="194"/>
      <c r="J915" s="189"/>
      <c r="K915" s="189"/>
      <c r="L915" s="195"/>
      <c r="M915" s="196"/>
      <c r="N915" s="197"/>
      <c r="O915" s="197"/>
      <c r="P915" s="197"/>
      <c r="Q915" s="197"/>
      <c r="R915" s="197"/>
      <c r="S915" s="197"/>
      <c r="T915" s="198"/>
      <c r="AT915" s="199" t="s">
        <v>130</v>
      </c>
      <c r="AU915" s="199" t="s">
        <v>81</v>
      </c>
      <c r="AV915" s="13" t="s">
        <v>81</v>
      </c>
      <c r="AW915" s="13" t="s">
        <v>132</v>
      </c>
      <c r="AX915" s="13" t="s">
        <v>71</v>
      </c>
      <c r="AY915" s="199" t="s">
        <v>120</v>
      </c>
    </row>
    <row r="916" spans="1:65" s="15" customFormat="1" ht="10">
      <c r="B916" s="211"/>
      <c r="C916" s="212"/>
      <c r="D916" s="190" t="s">
        <v>130</v>
      </c>
      <c r="E916" s="213" t="s">
        <v>19</v>
      </c>
      <c r="F916" s="214" t="s">
        <v>2087</v>
      </c>
      <c r="G916" s="212"/>
      <c r="H916" s="213" t="s">
        <v>19</v>
      </c>
      <c r="I916" s="215"/>
      <c r="J916" s="212"/>
      <c r="K916" s="212"/>
      <c r="L916" s="216"/>
      <c r="M916" s="217"/>
      <c r="N916" s="218"/>
      <c r="O916" s="218"/>
      <c r="P916" s="218"/>
      <c r="Q916" s="218"/>
      <c r="R916" s="218"/>
      <c r="S916" s="218"/>
      <c r="T916" s="219"/>
      <c r="AT916" s="220" t="s">
        <v>130</v>
      </c>
      <c r="AU916" s="220" t="s">
        <v>81</v>
      </c>
      <c r="AV916" s="15" t="s">
        <v>79</v>
      </c>
      <c r="AW916" s="15" t="s">
        <v>132</v>
      </c>
      <c r="AX916" s="15" t="s">
        <v>71</v>
      </c>
      <c r="AY916" s="220" t="s">
        <v>120</v>
      </c>
    </row>
    <row r="917" spans="1:65" s="13" customFormat="1" ht="10">
      <c r="B917" s="188"/>
      <c r="C917" s="189"/>
      <c r="D917" s="190" t="s">
        <v>130</v>
      </c>
      <c r="E917" s="191" t="s">
        <v>19</v>
      </c>
      <c r="F917" s="192" t="s">
        <v>2088</v>
      </c>
      <c r="G917" s="189"/>
      <c r="H917" s="193">
        <v>88.55</v>
      </c>
      <c r="I917" s="194"/>
      <c r="J917" s="189"/>
      <c r="K917" s="189"/>
      <c r="L917" s="195"/>
      <c r="M917" s="196"/>
      <c r="N917" s="197"/>
      <c r="O917" s="197"/>
      <c r="P917" s="197"/>
      <c r="Q917" s="197"/>
      <c r="R917" s="197"/>
      <c r="S917" s="197"/>
      <c r="T917" s="198"/>
      <c r="AT917" s="199" t="s">
        <v>130</v>
      </c>
      <c r="AU917" s="199" t="s">
        <v>81</v>
      </c>
      <c r="AV917" s="13" t="s">
        <v>81</v>
      </c>
      <c r="AW917" s="13" t="s">
        <v>132</v>
      </c>
      <c r="AX917" s="13" t="s">
        <v>71</v>
      </c>
      <c r="AY917" s="199" t="s">
        <v>120</v>
      </c>
    </row>
    <row r="918" spans="1:65" s="13" customFormat="1" ht="10">
      <c r="B918" s="188"/>
      <c r="C918" s="189"/>
      <c r="D918" s="190" t="s">
        <v>130</v>
      </c>
      <c r="E918" s="191" t="s">
        <v>19</v>
      </c>
      <c r="F918" s="192" t="s">
        <v>2089</v>
      </c>
      <c r="G918" s="189"/>
      <c r="H918" s="193">
        <v>138.7705</v>
      </c>
      <c r="I918" s="194"/>
      <c r="J918" s="189"/>
      <c r="K918" s="189"/>
      <c r="L918" s="195"/>
      <c r="M918" s="196"/>
      <c r="N918" s="197"/>
      <c r="O918" s="197"/>
      <c r="P918" s="197"/>
      <c r="Q918" s="197"/>
      <c r="R918" s="197"/>
      <c r="S918" s="197"/>
      <c r="T918" s="198"/>
      <c r="AT918" s="199" t="s">
        <v>130</v>
      </c>
      <c r="AU918" s="199" t="s">
        <v>81</v>
      </c>
      <c r="AV918" s="13" t="s">
        <v>81</v>
      </c>
      <c r="AW918" s="13" t="s">
        <v>132</v>
      </c>
      <c r="AX918" s="13" t="s">
        <v>71</v>
      </c>
      <c r="AY918" s="199" t="s">
        <v>120</v>
      </c>
    </row>
    <row r="919" spans="1:65" s="15" customFormat="1" ht="10">
      <c r="B919" s="211"/>
      <c r="C919" s="212"/>
      <c r="D919" s="190" t="s">
        <v>130</v>
      </c>
      <c r="E919" s="213" t="s">
        <v>19</v>
      </c>
      <c r="F919" s="214" t="s">
        <v>2098</v>
      </c>
      <c r="G919" s="212"/>
      <c r="H919" s="213" t="s">
        <v>19</v>
      </c>
      <c r="I919" s="215"/>
      <c r="J919" s="212"/>
      <c r="K919" s="212"/>
      <c r="L919" s="216"/>
      <c r="M919" s="217"/>
      <c r="N919" s="218"/>
      <c r="O919" s="218"/>
      <c r="P919" s="218"/>
      <c r="Q919" s="218"/>
      <c r="R919" s="218"/>
      <c r="S919" s="218"/>
      <c r="T919" s="219"/>
      <c r="AT919" s="220" t="s">
        <v>130</v>
      </c>
      <c r="AU919" s="220" t="s">
        <v>81</v>
      </c>
      <c r="AV919" s="15" t="s">
        <v>79</v>
      </c>
      <c r="AW919" s="15" t="s">
        <v>132</v>
      </c>
      <c r="AX919" s="15" t="s">
        <v>71</v>
      </c>
      <c r="AY919" s="220" t="s">
        <v>120</v>
      </c>
    </row>
    <row r="920" spans="1:65" s="13" customFormat="1" ht="10">
      <c r="B920" s="188"/>
      <c r="C920" s="189"/>
      <c r="D920" s="190" t="s">
        <v>130</v>
      </c>
      <c r="E920" s="191" t="s">
        <v>19</v>
      </c>
      <c r="F920" s="192" t="s">
        <v>2099</v>
      </c>
      <c r="G920" s="189"/>
      <c r="H920" s="193">
        <v>189.31800000000001</v>
      </c>
      <c r="I920" s="194"/>
      <c r="J920" s="189"/>
      <c r="K920" s="189"/>
      <c r="L920" s="195"/>
      <c r="M920" s="196"/>
      <c r="N920" s="197"/>
      <c r="O920" s="197"/>
      <c r="P920" s="197"/>
      <c r="Q920" s="197"/>
      <c r="R920" s="197"/>
      <c r="S920" s="197"/>
      <c r="T920" s="198"/>
      <c r="AT920" s="199" t="s">
        <v>130</v>
      </c>
      <c r="AU920" s="199" t="s">
        <v>81</v>
      </c>
      <c r="AV920" s="13" t="s">
        <v>81</v>
      </c>
      <c r="AW920" s="13" t="s">
        <v>132</v>
      </c>
      <c r="AX920" s="13" t="s">
        <v>71</v>
      </c>
      <c r="AY920" s="199" t="s">
        <v>120</v>
      </c>
    </row>
    <row r="921" spans="1:65" s="15" customFormat="1" ht="10">
      <c r="B921" s="211"/>
      <c r="C921" s="212"/>
      <c r="D921" s="190" t="s">
        <v>130</v>
      </c>
      <c r="E921" s="213" t="s">
        <v>19</v>
      </c>
      <c r="F921" s="214" t="s">
        <v>2100</v>
      </c>
      <c r="G921" s="212"/>
      <c r="H921" s="213" t="s">
        <v>19</v>
      </c>
      <c r="I921" s="215"/>
      <c r="J921" s="212"/>
      <c r="K921" s="212"/>
      <c r="L921" s="216"/>
      <c r="M921" s="217"/>
      <c r="N921" s="218"/>
      <c r="O921" s="218"/>
      <c r="P921" s="218"/>
      <c r="Q921" s="218"/>
      <c r="R921" s="218"/>
      <c r="S921" s="218"/>
      <c r="T921" s="219"/>
      <c r="AT921" s="220" t="s">
        <v>130</v>
      </c>
      <c r="AU921" s="220" t="s">
        <v>81</v>
      </c>
      <c r="AV921" s="15" t="s">
        <v>79</v>
      </c>
      <c r="AW921" s="15" t="s">
        <v>132</v>
      </c>
      <c r="AX921" s="15" t="s">
        <v>71</v>
      </c>
      <c r="AY921" s="220" t="s">
        <v>120</v>
      </c>
    </row>
    <row r="922" spans="1:65" s="13" customFormat="1" ht="10">
      <c r="B922" s="188"/>
      <c r="C922" s="189"/>
      <c r="D922" s="190" t="s">
        <v>130</v>
      </c>
      <c r="E922" s="191" t="s">
        <v>19</v>
      </c>
      <c r="F922" s="192" t="s">
        <v>2101</v>
      </c>
      <c r="G922" s="189"/>
      <c r="H922" s="193">
        <v>69.721850000000003</v>
      </c>
      <c r="I922" s="194"/>
      <c r="J922" s="189"/>
      <c r="K922" s="189"/>
      <c r="L922" s="195"/>
      <c r="M922" s="196"/>
      <c r="N922" s="197"/>
      <c r="O922" s="197"/>
      <c r="P922" s="197"/>
      <c r="Q922" s="197"/>
      <c r="R922" s="197"/>
      <c r="S922" s="197"/>
      <c r="T922" s="198"/>
      <c r="AT922" s="199" t="s">
        <v>130</v>
      </c>
      <c r="AU922" s="199" t="s">
        <v>81</v>
      </c>
      <c r="AV922" s="13" t="s">
        <v>81</v>
      </c>
      <c r="AW922" s="13" t="s">
        <v>132</v>
      </c>
      <c r="AX922" s="13" t="s">
        <v>71</v>
      </c>
      <c r="AY922" s="199" t="s">
        <v>120</v>
      </c>
    </row>
    <row r="923" spans="1:65" s="14" customFormat="1" ht="10">
      <c r="B923" s="200"/>
      <c r="C923" s="201"/>
      <c r="D923" s="190" t="s">
        <v>130</v>
      </c>
      <c r="E923" s="202" t="s">
        <v>19</v>
      </c>
      <c r="F923" s="203" t="s">
        <v>133</v>
      </c>
      <c r="G923" s="201"/>
      <c r="H923" s="204">
        <v>622.92534999999998</v>
      </c>
      <c r="I923" s="205"/>
      <c r="J923" s="201"/>
      <c r="K923" s="201"/>
      <c r="L923" s="206"/>
      <c r="M923" s="207"/>
      <c r="N923" s="208"/>
      <c r="O923" s="208"/>
      <c r="P923" s="208"/>
      <c r="Q923" s="208"/>
      <c r="R923" s="208"/>
      <c r="S923" s="208"/>
      <c r="T923" s="209"/>
      <c r="AT923" s="210" t="s">
        <v>130</v>
      </c>
      <c r="AU923" s="210" t="s">
        <v>81</v>
      </c>
      <c r="AV923" s="14" t="s">
        <v>128</v>
      </c>
      <c r="AW923" s="14" t="s">
        <v>132</v>
      </c>
      <c r="AX923" s="14" t="s">
        <v>79</v>
      </c>
      <c r="AY923" s="210" t="s">
        <v>120</v>
      </c>
    </row>
    <row r="924" spans="1:65" s="2" customFormat="1" ht="24.15" customHeight="1">
      <c r="A924" s="36"/>
      <c r="B924" s="37"/>
      <c r="C924" s="175" t="s">
        <v>1287</v>
      </c>
      <c r="D924" s="175" t="s">
        <v>123</v>
      </c>
      <c r="E924" s="176" t="s">
        <v>2200</v>
      </c>
      <c r="F924" s="177" t="s">
        <v>2201</v>
      </c>
      <c r="G924" s="178" t="s">
        <v>404</v>
      </c>
      <c r="H924" s="179">
        <v>1245.8499999999999</v>
      </c>
      <c r="I924" s="180"/>
      <c r="J924" s="181">
        <f>ROUND(I924*H924,2)</f>
        <v>0</v>
      </c>
      <c r="K924" s="177" t="s">
        <v>536</v>
      </c>
      <c r="L924" s="41"/>
      <c r="M924" s="182" t="s">
        <v>19</v>
      </c>
      <c r="N924" s="183" t="s">
        <v>42</v>
      </c>
      <c r="O924" s="66"/>
      <c r="P924" s="184">
        <f>O924*H924</f>
        <v>0</v>
      </c>
      <c r="Q924" s="184">
        <v>2.3099999999999999E-2</v>
      </c>
      <c r="R924" s="184">
        <f>Q924*H924</f>
        <v>28.779134999999997</v>
      </c>
      <c r="S924" s="184">
        <v>2.3E-3</v>
      </c>
      <c r="T924" s="185">
        <f>S924*H924</f>
        <v>2.8654549999999999</v>
      </c>
      <c r="U924" s="36"/>
      <c r="V924" s="36"/>
      <c r="W924" s="36"/>
      <c r="X924" s="36"/>
      <c r="Y924" s="36"/>
      <c r="Z924" s="36"/>
      <c r="AA924" s="36"/>
      <c r="AB924" s="36"/>
      <c r="AC924" s="36"/>
      <c r="AD924" s="36"/>
      <c r="AE924" s="36"/>
      <c r="AR924" s="186" t="s">
        <v>128</v>
      </c>
      <c r="AT924" s="186" t="s">
        <v>123</v>
      </c>
      <c r="AU924" s="186" t="s">
        <v>81</v>
      </c>
      <c r="AY924" s="19" t="s">
        <v>120</v>
      </c>
      <c r="BE924" s="187">
        <f>IF(N924="základní",J924,0)</f>
        <v>0</v>
      </c>
      <c r="BF924" s="187">
        <f>IF(N924="snížená",J924,0)</f>
        <v>0</v>
      </c>
      <c r="BG924" s="187">
        <f>IF(N924="zákl. přenesená",J924,0)</f>
        <v>0</v>
      </c>
      <c r="BH924" s="187">
        <f>IF(N924="sníž. přenesená",J924,0)</f>
        <v>0</v>
      </c>
      <c r="BI924" s="187">
        <f>IF(N924="nulová",J924,0)</f>
        <v>0</v>
      </c>
      <c r="BJ924" s="19" t="s">
        <v>79</v>
      </c>
      <c r="BK924" s="187">
        <f>ROUND(I924*H924,2)</f>
        <v>0</v>
      </c>
      <c r="BL924" s="19" t="s">
        <v>128</v>
      </c>
      <c r="BM924" s="186" t="s">
        <v>2202</v>
      </c>
    </row>
    <row r="925" spans="1:65" s="2" customFormat="1" ht="10">
      <c r="A925" s="36"/>
      <c r="B925" s="37"/>
      <c r="C925" s="38"/>
      <c r="D925" s="245" t="s">
        <v>538</v>
      </c>
      <c r="E925" s="38"/>
      <c r="F925" s="246" t="s">
        <v>2203</v>
      </c>
      <c r="G925" s="38"/>
      <c r="H925" s="38"/>
      <c r="I925" s="247"/>
      <c r="J925" s="38"/>
      <c r="K925" s="38"/>
      <c r="L925" s="41"/>
      <c r="M925" s="248"/>
      <c r="N925" s="249"/>
      <c r="O925" s="66"/>
      <c r="P925" s="66"/>
      <c r="Q925" s="66"/>
      <c r="R925" s="66"/>
      <c r="S925" s="66"/>
      <c r="T925" s="67"/>
      <c r="U925" s="36"/>
      <c r="V925" s="36"/>
      <c r="W925" s="36"/>
      <c r="X925" s="36"/>
      <c r="Y925" s="36"/>
      <c r="Z925" s="36"/>
      <c r="AA925" s="36"/>
      <c r="AB925" s="36"/>
      <c r="AC925" s="36"/>
      <c r="AD925" s="36"/>
      <c r="AE925" s="36"/>
      <c r="AT925" s="19" t="s">
        <v>538</v>
      </c>
      <c r="AU925" s="19" t="s">
        <v>81</v>
      </c>
    </row>
    <row r="926" spans="1:65" s="15" customFormat="1" ht="10">
      <c r="B926" s="211"/>
      <c r="C926" s="212"/>
      <c r="D926" s="190" t="s">
        <v>130</v>
      </c>
      <c r="E926" s="213" t="s">
        <v>19</v>
      </c>
      <c r="F926" s="214" t="s">
        <v>2204</v>
      </c>
      <c r="G926" s="212"/>
      <c r="H926" s="213" t="s">
        <v>19</v>
      </c>
      <c r="I926" s="215"/>
      <c r="J926" s="212"/>
      <c r="K926" s="212"/>
      <c r="L926" s="216"/>
      <c r="M926" s="217"/>
      <c r="N926" s="218"/>
      <c r="O926" s="218"/>
      <c r="P926" s="218"/>
      <c r="Q926" s="218"/>
      <c r="R926" s="218"/>
      <c r="S926" s="218"/>
      <c r="T926" s="219"/>
      <c r="AT926" s="220" t="s">
        <v>130</v>
      </c>
      <c r="AU926" s="220" t="s">
        <v>81</v>
      </c>
      <c r="AV926" s="15" t="s">
        <v>79</v>
      </c>
      <c r="AW926" s="15" t="s">
        <v>132</v>
      </c>
      <c r="AX926" s="15" t="s">
        <v>71</v>
      </c>
      <c r="AY926" s="220" t="s">
        <v>120</v>
      </c>
    </row>
    <row r="927" spans="1:65" s="13" customFormat="1" ht="10">
      <c r="B927" s="188"/>
      <c r="C927" s="189"/>
      <c r="D927" s="190" t="s">
        <v>130</v>
      </c>
      <c r="E927" s="191" t="s">
        <v>19</v>
      </c>
      <c r="F927" s="192" t="s">
        <v>2205</v>
      </c>
      <c r="G927" s="189"/>
      <c r="H927" s="193">
        <v>1245.8499999999999</v>
      </c>
      <c r="I927" s="194"/>
      <c r="J927" s="189"/>
      <c r="K927" s="189"/>
      <c r="L927" s="195"/>
      <c r="M927" s="196"/>
      <c r="N927" s="197"/>
      <c r="O927" s="197"/>
      <c r="P927" s="197"/>
      <c r="Q927" s="197"/>
      <c r="R927" s="197"/>
      <c r="S927" s="197"/>
      <c r="T927" s="198"/>
      <c r="AT927" s="199" t="s">
        <v>130</v>
      </c>
      <c r="AU927" s="199" t="s">
        <v>81</v>
      </c>
      <c r="AV927" s="13" t="s">
        <v>81</v>
      </c>
      <c r="AW927" s="13" t="s">
        <v>132</v>
      </c>
      <c r="AX927" s="13" t="s">
        <v>71</v>
      </c>
      <c r="AY927" s="199" t="s">
        <v>120</v>
      </c>
    </row>
    <row r="928" spans="1:65" s="14" customFormat="1" ht="10">
      <c r="B928" s="200"/>
      <c r="C928" s="201"/>
      <c r="D928" s="190" t="s">
        <v>130</v>
      </c>
      <c r="E928" s="202" t="s">
        <v>19</v>
      </c>
      <c r="F928" s="203" t="s">
        <v>133</v>
      </c>
      <c r="G928" s="201"/>
      <c r="H928" s="204">
        <v>1245.8499999999999</v>
      </c>
      <c r="I928" s="205"/>
      <c r="J928" s="201"/>
      <c r="K928" s="201"/>
      <c r="L928" s="206"/>
      <c r="M928" s="207"/>
      <c r="N928" s="208"/>
      <c r="O928" s="208"/>
      <c r="P928" s="208"/>
      <c r="Q928" s="208"/>
      <c r="R928" s="208"/>
      <c r="S928" s="208"/>
      <c r="T928" s="209"/>
      <c r="AT928" s="210" t="s">
        <v>130</v>
      </c>
      <c r="AU928" s="210" t="s">
        <v>81</v>
      </c>
      <c r="AV928" s="14" t="s">
        <v>128</v>
      </c>
      <c r="AW928" s="14" t="s">
        <v>132</v>
      </c>
      <c r="AX928" s="14" t="s">
        <v>79</v>
      </c>
      <c r="AY928" s="210" t="s">
        <v>120</v>
      </c>
    </row>
    <row r="929" spans="1:65" s="2" customFormat="1" ht="21.75" customHeight="1">
      <c r="A929" s="36"/>
      <c r="B929" s="37"/>
      <c r="C929" s="175" t="s">
        <v>1298</v>
      </c>
      <c r="D929" s="175" t="s">
        <v>123</v>
      </c>
      <c r="E929" s="176" t="s">
        <v>2206</v>
      </c>
      <c r="F929" s="177" t="s">
        <v>2207</v>
      </c>
      <c r="G929" s="178" t="s">
        <v>404</v>
      </c>
      <c r="H929" s="179">
        <v>654.07100000000003</v>
      </c>
      <c r="I929" s="180"/>
      <c r="J929" s="181">
        <f>ROUND(I929*H929,2)</f>
        <v>0</v>
      </c>
      <c r="K929" s="177" t="s">
        <v>536</v>
      </c>
      <c r="L929" s="41"/>
      <c r="M929" s="182" t="s">
        <v>19</v>
      </c>
      <c r="N929" s="183" t="s">
        <v>42</v>
      </c>
      <c r="O929" s="66"/>
      <c r="P929" s="184">
        <f>O929*H929</f>
        <v>0</v>
      </c>
      <c r="Q929" s="184">
        <v>2.3999999999999998E-3</v>
      </c>
      <c r="R929" s="184">
        <f>Q929*H929</f>
        <v>1.5697703999999999</v>
      </c>
      <c r="S929" s="184">
        <v>0</v>
      </c>
      <c r="T929" s="185">
        <f>S929*H929</f>
        <v>0</v>
      </c>
      <c r="U929" s="36"/>
      <c r="V929" s="36"/>
      <c r="W929" s="36"/>
      <c r="X929" s="36"/>
      <c r="Y929" s="36"/>
      <c r="Z929" s="36"/>
      <c r="AA929" s="36"/>
      <c r="AB929" s="36"/>
      <c r="AC929" s="36"/>
      <c r="AD929" s="36"/>
      <c r="AE929" s="36"/>
      <c r="AR929" s="186" t="s">
        <v>128</v>
      </c>
      <c r="AT929" s="186" t="s">
        <v>123</v>
      </c>
      <c r="AU929" s="186" t="s">
        <v>81</v>
      </c>
      <c r="AY929" s="19" t="s">
        <v>120</v>
      </c>
      <c r="BE929" s="187">
        <f>IF(N929="základní",J929,0)</f>
        <v>0</v>
      </c>
      <c r="BF929" s="187">
        <f>IF(N929="snížená",J929,0)</f>
        <v>0</v>
      </c>
      <c r="BG929" s="187">
        <f>IF(N929="zákl. přenesená",J929,0)</f>
        <v>0</v>
      </c>
      <c r="BH929" s="187">
        <f>IF(N929="sníž. přenesená",J929,0)</f>
        <v>0</v>
      </c>
      <c r="BI929" s="187">
        <f>IF(N929="nulová",J929,0)</f>
        <v>0</v>
      </c>
      <c r="BJ929" s="19" t="s">
        <v>79</v>
      </c>
      <c r="BK929" s="187">
        <f>ROUND(I929*H929,2)</f>
        <v>0</v>
      </c>
      <c r="BL929" s="19" t="s">
        <v>128</v>
      </c>
      <c r="BM929" s="186" t="s">
        <v>2208</v>
      </c>
    </row>
    <row r="930" spans="1:65" s="2" customFormat="1" ht="10">
      <c r="A930" s="36"/>
      <c r="B930" s="37"/>
      <c r="C930" s="38"/>
      <c r="D930" s="245" t="s">
        <v>538</v>
      </c>
      <c r="E930" s="38"/>
      <c r="F930" s="246" t="s">
        <v>2209</v>
      </c>
      <c r="G930" s="38"/>
      <c r="H930" s="38"/>
      <c r="I930" s="247"/>
      <c r="J930" s="38"/>
      <c r="K930" s="38"/>
      <c r="L930" s="41"/>
      <c r="M930" s="248"/>
      <c r="N930" s="249"/>
      <c r="O930" s="66"/>
      <c r="P930" s="66"/>
      <c r="Q930" s="66"/>
      <c r="R930" s="66"/>
      <c r="S930" s="66"/>
      <c r="T930" s="67"/>
      <c r="U930" s="36"/>
      <c r="V930" s="36"/>
      <c r="W930" s="36"/>
      <c r="X930" s="36"/>
      <c r="Y930" s="36"/>
      <c r="Z930" s="36"/>
      <c r="AA930" s="36"/>
      <c r="AB930" s="36"/>
      <c r="AC930" s="36"/>
      <c r="AD930" s="36"/>
      <c r="AE930" s="36"/>
      <c r="AT930" s="19" t="s">
        <v>538</v>
      </c>
      <c r="AU930" s="19" t="s">
        <v>81</v>
      </c>
    </row>
    <row r="931" spans="1:65" s="15" customFormat="1" ht="10">
      <c r="B931" s="211"/>
      <c r="C931" s="212"/>
      <c r="D931" s="190" t="s">
        <v>130</v>
      </c>
      <c r="E931" s="213" t="s">
        <v>19</v>
      </c>
      <c r="F931" s="214" t="s">
        <v>2210</v>
      </c>
      <c r="G931" s="212"/>
      <c r="H931" s="213" t="s">
        <v>19</v>
      </c>
      <c r="I931" s="215"/>
      <c r="J931" s="212"/>
      <c r="K931" s="212"/>
      <c r="L931" s="216"/>
      <c r="M931" s="217"/>
      <c r="N931" s="218"/>
      <c r="O931" s="218"/>
      <c r="P931" s="218"/>
      <c r="Q931" s="218"/>
      <c r="R931" s="218"/>
      <c r="S931" s="218"/>
      <c r="T931" s="219"/>
      <c r="AT931" s="220" t="s">
        <v>130</v>
      </c>
      <c r="AU931" s="220" t="s">
        <v>81</v>
      </c>
      <c r="AV931" s="15" t="s">
        <v>79</v>
      </c>
      <c r="AW931" s="15" t="s">
        <v>132</v>
      </c>
      <c r="AX931" s="15" t="s">
        <v>71</v>
      </c>
      <c r="AY931" s="220" t="s">
        <v>120</v>
      </c>
    </row>
    <row r="932" spans="1:65" s="13" customFormat="1" ht="10">
      <c r="B932" s="188"/>
      <c r="C932" s="189"/>
      <c r="D932" s="190" t="s">
        <v>130</v>
      </c>
      <c r="E932" s="191" t="s">
        <v>19</v>
      </c>
      <c r="F932" s="192" t="s">
        <v>2211</v>
      </c>
      <c r="G932" s="189"/>
      <c r="H932" s="193">
        <v>654.07124999999996</v>
      </c>
      <c r="I932" s="194"/>
      <c r="J932" s="189"/>
      <c r="K932" s="189"/>
      <c r="L932" s="195"/>
      <c r="M932" s="196"/>
      <c r="N932" s="197"/>
      <c r="O932" s="197"/>
      <c r="P932" s="197"/>
      <c r="Q932" s="197"/>
      <c r="R932" s="197"/>
      <c r="S932" s="197"/>
      <c r="T932" s="198"/>
      <c r="AT932" s="199" t="s">
        <v>130</v>
      </c>
      <c r="AU932" s="199" t="s">
        <v>81</v>
      </c>
      <c r="AV932" s="13" t="s">
        <v>81</v>
      </c>
      <c r="AW932" s="13" t="s">
        <v>132</v>
      </c>
      <c r="AX932" s="13" t="s">
        <v>79</v>
      </c>
      <c r="AY932" s="199" t="s">
        <v>120</v>
      </c>
    </row>
    <row r="933" spans="1:65" s="2" customFormat="1" ht="24.15" customHeight="1">
      <c r="A933" s="36"/>
      <c r="B933" s="37"/>
      <c r="C933" s="175" t="s">
        <v>1303</v>
      </c>
      <c r="D933" s="175" t="s">
        <v>123</v>
      </c>
      <c r="E933" s="176" t="s">
        <v>1006</v>
      </c>
      <c r="F933" s="177" t="s">
        <v>1007</v>
      </c>
      <c r="G933" s="178" t="s">
        <v>204</v>
      </c>
      <c r="H933" s="179">
        <v>2492</v>
      </c>
      <c r="I933" s="180"/>
      <c r="J933" s="181">
        <f>ROUND(I933*H933,2)</f>
        <v>0</v>
      </c>
      <c r="K933" s="177" t="s">
        <v>536</v>
      </c>
      <c r="L933" s="41"/>
      <c r="M933" s="182" t="s">
        <v>19</v>
      </c>
      <c r="N933" s="183" t="s">
        <v>42</v>
      </c>
      <c r="O933" s="66"/>
      <c r="P933" s="184">
        <f>O933*H933</f>
        <v>0</v>
      </c>
      <c r="Q933" s="184">
        <v>1.23E-3</v>
      </c>
      <c r="R933" s="184">
        <f>Q933*H933</f>
        <v>3.0651600000000001</v>
      </c>
      <c r="S933" s="184">
        <v>0</v>
      </c>
      <c r="T933" s="185">
        <f>S933*H933</f>
        <v>0</v>
      </c>
      <c r="U933" s="36"/>
      <c r="V933" s="36"/>
      <c r="W933" s="36"/>
      <c r="X933" s="36"/>
      <c r="Y933" s="36"/>
      <c r="Z933" s="36"/>
      <c r="AA933" s="36"/>
      <c r="AB933" s="36"/>
      <c r="AC933" s="36"/>
      <c r="AD933" s="36"/>
      <c r="AE933" s="36"/>
      <c r="AR933" s="186" t="s">
        <v>128</v>
      </c>
      <c r="AT933" s="186" t="s">
        <v>123</v>
      </c>
      <c r="AU933" s="186" t="s">
        <v>81</v>
      </c>
      <c r="AY933" s="19" t="s">
        <v>120</v>
      </c>
      <c r="BE933" s="187">
        <f>IF(N933="základní",J933,0)</f>
        <v>0</v>
      </c>
      <c r="BF933" s="187">
        <f>IF(N933="snížená",J933,0)</f>
        <v>0</v>
      </c>
      <c r="BG933" s="187">
        <f>IF(N933="zákl. přenesená",J933,0)</f>
        <v>0</v>
      </c>
      <c r="BH933" s="187">
        <f>IF(N933="sníž. přenesená",J933,0)</f>
        <v>0</v>
      </c>
      <c r="BI933" s="187">
        <f>IF(N933="nulová",J933,0)</f>
        <v>0</v>
      </c>
      <c r="BJ933" s="19" t="s">
        <v>79</v>
      </c>
      <c r="BK933" s="187">
        <f>ROUND(I933*H933,2)</f>
        <v>0</v>
      </c>
      <c r="BL933" s="19" t="s">
        <v>128</v>
      </c>
      <c r="BM933" s="186" t="s">
        <v>2212</v>
      </c>
    </row>
    <row r="934" spans="1:65" s="2" customFormat="1" ht="10">
      <c r="A934" s="36"/>
      <c r="B934" s="37"/>
      <c r="C934" s="38"/>
      <c r="D934" s="245" t="s">
        <v>538</v>
      </c>
      <c r="E934" s="38"/>
      <c r="F934" s="246" t="s">
        <v>1009</v>
      </c>
      <c r="G934" s="38"/>
      <c r="H934" s="38"/>
      <c r="I934" s="247"/>
      <c r="J934" s="38"/>
      <c r="K934" s="38"/>
      <c r="L934" s="41"/>
      <c r="M934" s="248"/>
      <c r="N934" s="249"/>
      <c r="O934" s="66"/>
      <c r="P934" s="66"/>
      <c r="Q934" s="66"/>
      <c r="R934" s="66"/>
      <c r="S934" s="66"/>
      <c r="T934" s="67"/>
      <c r="U934" s="36"/>
      <c r="V934" s="36"/>
      <c r="W934" s="36"/>
      <c r="X934" s="36"/>
      <c r="Y934" s="36"/>
      <c r="Z934" s="36"/>
      <c r="AA934" s="36"/>
      <c r="AB934" s="36"/>
      <c r="AC934" s="36"/>
      <c r="AD934" s="36"/>
      <c r="AE934" s="36"/>
      <c r="AT934" s="19" t="s">
        <v>538</v>
      </c>
      <c r="AU934" s="19" t="s">
        <v>81</v>
      </c>
    </row>
    <row r="935" spans="1:65" s="15" customFormat="1" ht="10">
      <c r="B935" s="211"/>
      <c r="C935" s="212"/>
      <c r="D935" s="190" t="s">
        <v>130</v>
      </c>
      <c r="E935" s="213" t="s">
        <v>19</v>
      </c>
      <c r="F935" s="214" t="s">
        <v>2213</v>
      </c>
      <c r="G935" s="212"/>
      <c r="H935" s="213" t="s">
        <v>19</v>
      </c>
      <c r="I935" s="215"/>
      <c r="J935" s="212"/>
      <c r="K935" s="212"/>
      <c r="L935" s="216"/>
      <c r="M935" s="217"/>
      <c r="N935" s="218"/>
      <c r="O935" s="218"/>
      <c r="P935" s="218"/>
      <c r="Q935" s="218"/>
      <c r="R935" s="218"/>
      <c r="S935" s="218"/>
      <c r="T935" s="219"/>
      <c r="AT935" s="220" t="s">
        <v>130</v>
      </c>
      <c r="AU935" s="220" t="s">
        <v>81</v>
      </c>
      <c r="AV935" s="15" t="s">
        <v>79</v>
      </c>
      <c r="AW935" s="15" t="s">
        <v>132</v>
      </c>
      <c r="AX935" s="15" t="s">
        <v>71</v>
      </c>
      <c r="AY935" s="220" t="s">
        <v>120</v>
      </c>
    </row>
    <row r="936" spans="1:65" s="13" customFormat="1" ht="10">
      <c r="B936" s="188"/>
      <c r="C936" s="189"/>
      <c r="D936" s="190" t="s">
        <v>130</v>
      </c>
      <c r="E936" s="191" t="s">
        <v>19</v>
      </c>
      <c r="F936" s="192" t="s">
        <v>2214</v>
      </c>
      <c r="G936" s="189"/>
      <c r="H936" s="193">
        <v>2492</v>
      </c>
      <c r="I936" s="194"/>
      <c r="J936" s="189"/>
      <c r="K936" s="189"/>
      <c r="L936" s="195"/>
      <c r="M936" s="196"/>
      <c r="N936" s="197"/>
      <c r="O936" s="197"/>
      <c r="P936" s="197"/>
      <c r="Q936" s="197"/>
      <c r="R936" s="197"/>
      <c r="S936" s="197"/>
      <c r="T936" s="198"/>
      <c r="AT936" s="199" t="s">
        <v>130</v>
      </c>
      <c r="AU936" s="199" t="s">
        <v>81</v>
      </c>
      <c r="AV936" s="13" t="s">
        <v>81</v>
      </c>
      <c r="AW936" s="13" t="s">
        <v>132</v>
      </c>
      <c r="AX936" s="13" t="s">
        <v>79</v>
      </c>
      <c r="AY936" s="199" t="s">
        <v>120</v>
      </c>
    </row>
    <row r="937" spans="1:65" s="12" customFormat="1" ht="22.75" customHeight="1">
      <c r="B937" s="159"/>
      <c r="C937" s="160"/>
      <c r="D937" s="161" t="s">
        <v>70</v>
      </c>
      <c r="E937" s="173" t="s">
        <v>1090</v>
      </c>
      <c r="F937" s="173" t="s">
        <v>1091</v>
      </c>
      <c r="G937" s="160"/>
      <c r="H937" s="160"/>
      <c r="I937" s="163"/>
      <c r="J937" s="174">
        <f>BK937</f>
        <v>0</v>
      </c>
      <c r="K937" s="160"/>
      <c r="L937" s="165"/>
      <c r="M937" s="166"/>
      <c r="N937" s="167"/>
      <c r="O937" s="167"/>
      <c r="P937" s="168">
        <f>SUM(P938:P971)</f>
        <v>0</v>
      </c>
      <c r="Q937" s="167"/>
      <c r="R937" s="168">
        <f>SUM(R938:R971)</f>
        <v>0</v>
      </c>
      <c r="S937" s="167"/>
      <c r="T937" s="169">
        <f>SUM(T938:T971)</f>
        <v>0</v>
      </c>
      <c r="AR937" s="170" t="s">
        <v>79</v>
      </c>
      <c r="AT937" s="171" t="s">
        <v>70</v>
      </c>
      <c r="AU937" s="171" t="s">
        <v>79</v>
      </c>
      <c r="AY937" s="170" t="s">
        <v>120</v>
      </c>
      <c r="BK937" s="172">
        <f>SUM(BK938:BK971)</f>
        <v>0</v>
      </c>
    </row>
    <row r="938" spans="1:65" s="2" customFormat="1" ht="24.15" customHeight="1">
      <c r="A938" s="36"/>
      <c r="B938" s="37"/>
      <c r="C938" s="175" t="s">
        <v>1308</v>
      </c>
      <c r="D938" s="175" t="s">
        <v>123</v>
      </c>
      <c r="E938" s="176" t="s">
        <v>1110</v>
      </c>
      <c r="F938" s="177" t="s">
        <v>1111</v>
      </c>
      <c r="G938" s="178" t="s">
        <v>189</v>
      </c>
      <c r="H938" s="179">
        <v>0.33600000000000002</v>
      </c>
      <c r="I938" s="180"/>
      <c r="J938" s="181">
        <f>ROUND(I938*H938,2)</f>
        <v>0</v>
      </c>
      <c r="K938" s="177" t="s">
        <v>536</v>
      </c>
      <c r="L938" s="41"/>
      <c r="M938" s="182" t="s">
        <v>19</v>
      </c>
      <c r="N938" s="183" t="s">
        <v>42</v>
      </c>
      <c r="O938" s="66"/>
      <c r="P938" s="184">
        <f>O938*H938</f>
        <v>0</v>
      </c>
      <c r="Q938" s="184">
        <v>0</v>
      </c>
      <c r="R938" s="184">
        <f>Q938*H938</f>
        <v>0</v>
      </c>
      <c r="S938" s="184">
        <v>0</v>
      </c>
      <c r="T938" s="185">
        <f>S938*H938</f>
        <v>0</v>
      </c>
      <c r="U938" s="36"/>
      <c r="V938" s="36"/>
      <c r="W938" s="36"/>
      <c r="X938" s="36"/>
      <c r="Y938" s="36"/>
      <c r="Z938" s="36"/>
      <c r="AA938" s="36"/>
      <c r="AB938" s="36"/>
      <c r="AC938" s="36"/>
      <c r="AD938" s="36"/>
      <c r="AE938" s="36"/>
      <c r="AR938" s="186" t="s">
        <v>128</v>
      </c>
      <c r="AT938" s="186" t="s">
        <v>123</v>
      </c>
      <c r="AU938" s="186" t="s">
        <v>81</v>
      </c>
      <c r="AY938" s="19" t="s">
        <v>120</v>
      </c>
      <c r="BE938" s="187">
        <f>IF(N938="základní",J938,0)</f>
        <v>0</v>
      </c>
      <c r="BF938" s="187">
        <f>IF(N938="snížená",J938,0)</f>
        <v>0</v>
      </c>
      <c r="BG938" s="187">
        <f>IF(N938="zákl. přenesená",J938,0)</f>
        <v>0</v>
      </c>
      <c r="BH938" s="187">
        <f>IF(N938="sníž. přenesená",J938,0)</f>
        <v>0</v>
      </c>
      <c r="BI938" s="187">
        <f>IF(N938="nulová",J938,0)</f>
        <v>0</v>
      </c>
      <c r="BJ938" s="19" t="s">
        <v>79</v>
      </c>
      <c r="BK938" s="187">
        <f>ROUND(I938*H938,2)</f>
        <v>0</v>
      </c>
      <c r="BL938" s="19" t="s">
        <v>128</v>
      </c>
      <c r="BM938" s="186" t="s">
        <v>2215</v>
      </c>
    </row>
    <row r="939" spans="1:65" s="2" customFormat="1" ht="10">
      <c r="A939" s="36"/>
      <c r="B939" s="37"/>
      <c r="C939" s="38"/>
      <c r="D939" s="245" t="s">
        <v>538</v>
      </c>
      <c r="E939" s="38"/>
      <c r="F939" s="246" t="s">
        <v>1113</v>
      </c>
      <c r="G939" s="38"/>
      <c r="H939" s="38"/>
      <c r="I939" s="247"/>
      <c r="J939" s="38"/>
      <c r="K939" s="38"/>
      <c r="L939" s="41"/>
      <c r="M939" s="248"/>
      <c r="N939" s="249"/>
      <c r="O939" s="66"/>
      <c r="P939" s="66"/>
      <c r="Q939" s="66"/>
      <c r="R939" s="66"/>
      <c r="S939" s="66"/>
      <c r="T939" s="67"/>
      <c r="U939" s="36"/>
      <c r="V939" s="36"/>
      <c r="W939" s="36"/>
      <c r="X939" s="36"/>
      <c r="Y939" s="36"/>
      <c r="Z939" s="36"/>
      <c r="AA939" s="36"/>
      <c r="AB939" s="36"/>
      <c r="AC939" s="36"/>
      <c r="AD939" s="36"/>
      <c r="AE939" s="36"/>
      <c r="AT939" s="19" t="s">
        <v>538</v>
      </c>
      <c r="AU939" s="19" t="s">
        <v>81</v>
      </c>
    </row>
    <row r="940" spans="1:65" s="15" customFormat="1" ht="10">
      <c r="B940" s="211"/>
      <c r="C940" s="212"/>
      <c r="D940" s="190" t="s">
        <v>130</v>
      </c>
      <c r="E940" s="213" t="s">
        <v>19</v>
      </c>
      <c r="F940" s="214" t="s">
        <v>1114</v>
      </c>
      <c r="G940" s="212"/>
      <c r="H940" s="213" t="s">
        <v>19</v>
      </c>
      <c r="I940" s="215"/>
      <c r="J940" s="212"/>
      <c r="K940" s="212"/>
      <c r="L940" s="216"/>
      <c r="M940" s="217"/>
      <c r="N940" s="218"/>
      <c r="O940" s="218"/>
      <c r="P940" s="218"/>
      <c r="Q940" s="218"/>
      <c r="R940" s="218"/>
      <c r="S940" s="218"/>
      <c r="T940" s="219"/>
      <c r="AT940" s="220" t="s">
        <v>130</v>
      </c>
      <c r="AU940" s="220" t="s">
        <v>81</v>
      </c>
      <c r="AV940" s="15" t="s">
        <v>79</v>
      </c>
      <c r="AW940" s="15" t="s">
        <v>132</v>
      </c>
      <c r="AX940" s="15" t="s">
        <v>71</v>
      </c>
      <c r="AY940" s="220" t="s">
        <v>120</v>
      </c>
    </row>
    <row r="941" spans="1:65" s="13" customFormat="1" ht="10">
      <c r="B941" s="188"/>
      <c r="C941" s="189"/>
      <c r="D941" s="190" t="s">
        <v>130</v>
      </c>
      <c r="E941" s="191" t="s">
        <v>19</v>
      </c>
      <c r="F941" s="192" t="s">
        <v>2216</v>
      </c>
      <c r="G941" s="189"/>
      <c r="H941" s="193">
        <v>0.3364704</v>
      </c>
      <c r="I941" s="194"/>
      <c r="J941" s="189"/>
      <c r="K941" s="189"/>
      <c r="L941" s="195"/>
      <c r="M941" s="196"/>
      <c r="N941" s="197"/>
      <c r="O941" s="197"/>
      <c r="P941" s="197"/>
      <c r="Q941" s="197"/>
      <c r="R941" s="197"/>
      <c r="S941" s="197"/>
      <c r="T941" s="198"/>
      <c r="AT941" s="199" t="s">
        <v>130</v>
      </c>
      <c r="AU941" s="199" t="s">
        <v>81</v>
      </c>
      <c r="AV941" s="13" t="s">
        <v>81</v>
      </c>
      <c r="AW941" s="13" t="s">
        <v>132</v>
      </c>
      <c r="AX941" s="13" t="s">
        <v>79</v>
      </c>
      <c r="AY941" s="199" t="s">
        <v>120</v>
      </c>
    </row>
    <row r="942" spans="1:65" s="2" customFormat="1" ht="24.15" customHeight="1">
      <c r="A942" s="36"/>
      <c r="B942" s="37"/>
      <c r="C942" s="175" t="s">
        <v>1316</v>
      </c>
      <c r="D942" s="175" t="s">
        <v>123</v>
      </c>
      <c r="E942" s="176" t="s">
        <v>2217</v>
      </c>
      <c r="F942" s="177" t="s">
        <v>2218</v>
      </c>
      <c r="G942" s="178" t="s">
        <v>189</v>
      </c>
      <c r="H942" s="179">
        <v>0.11600000000000001</v>
      </c>
      <c r="I942" s="180"/>
      <c r="J942" s="181">
        <f>ROUND(I942*H942,2)</f>
        <v>0</v>
      </c>
      <c r="K942" s="177" t="s">
        <v>536</v>
      </c>
      <c r="L942" s="41"/>
      <c r="M942" s="182" t="s">
        <v>19</v>
      </c>
      <c r="N942" s="183" t="s">
        <v>42</v>
      </c>
      <c r="O942" s="66"/>
      <c r="P942" s="184">
        <f>O942*H942</f>
        <v>0</v>
      </c>
      <c r="Q942" s="184">
        <v>0</v>
      </c>
      <c r="R942" s="184">
        <f>Q942*H942</f>
        <v>0</v>
      </c>
      <c r="S942" s="184">
        <v>0</v>
      </c>
      <c r="T942" s="185">
        <f>S942*H942</f>
        <v>0</v>
      </c>
      <c r="U942" s="36"/>
      <c r="V942" s="36"/>
      <c r="W942" s="36"/>
      <c r="X942" s="36"/>
      <c r="Y942" s="36"/>
      <c r="Z942" s="36"/>
      <c r="AA942" s="36"/>
      <c r="AB942" s="36"/>
      <c r="AC942" s="36"/>
      <c r="AD942" s="36"/>
      <c r="AE942" s="36"/>
      <c r="AR942" s="186" t="s">
        <v>128</v>
      </c>
      <c r="AT942" s="186" t="s">
        <v>123</v>
      </c>
      <c r="AU942" s="186" t="s">
        <v>81</v>
      </c>
      <c r="AY942" s="19" t="s">
        <v>120</v>
      </c>
      <c r="BE942" s="187">
        <f>IF(N942="základní",J942,0)</f>
        <v>0</v>
      </c>
      <c r="BF942" s="187">
        <f>IF(N942="snížená",J942,0)</f>
        <v>0</v>
      </c>
      <c r="BG942" s="187">
        <f>IF(N942="zákl. přenesená",J942,0)</f>
        <v>0</v>
      </c>
      <c r="BH942" s="187">
        <f>IF(N942="sníž. přenesená",J942,0)</f>
        <v>0</v>
      </c>
      <c r="BI942" s="187">
        <f>IF(N942="nulová",J942,0)</f>
        <v>0</v>
      </c>
      <c r="BJ942" s="19" t="s">
        <v>79</v>
      </c>
      <c r="BK942" s="187">
        <f>ROUND(I942*H942,2)</f>
        <v>0</v>
      </c>
      <c r="BL942" s="19" t="s">
        <v>128</v>
      </c>
      <c r="BM942" s="186" t="s">
        <v>2219</v>
      </c>
    </row>
    <row r="943" spans="1:65" s="2" customFormat="1" ht="10">
      <c r="A943" s="36"/>
      <c r="B943" s="37"/>
      <c r="C943" s="38"/>
      <c r="D943" s="245" t="s">
        <v>538</v>
      </c>
      <c r="E943" s="38"/>
      <c r="F943" s="246" t="s">
        <v>2220</v>
      </c>
      <c r="G943" s="38"/>
      <c r="H943" s="38"/>
      <c r="I943" s="247"/>
      <c r="J943" s="38"/>
      <c r="K943" s="38"/>
      <c r="L943" s="41"/>
      <c r="M943" s="248"/>
      <c r="N943" s="249"/>
      <c r="O943" s="66"/>
      <c r="P943" s="66"/>
      <c r="Q943" s="66"/>
      <c r="R943" s="66"/>
      <c r="S943" s="66"/>
      <c r="T943" s="67"/>
      <c r="U943" s="36"/>
      <c r="V943" s="36"/>
      <c r="W943" s="36"/>
      <c r="X943" s="36"/>
      <c r="Y943" s="36"/>
      <c r="Z943" s="36"/>
      <c r="AA943" s="36"/>
      <c r="AB943" s="36"/>
      <c r="AC943" s="36"/>
      <c r="AD943" s="36"/>
      <c r="AE943" s="36"/>
      <c r="AT943" s="19" t="s">
        <v>538</v>
      </c>
      <c r="AU943" s="19" t="s">
        <v>81</v>
      </c>
    </row>
    <row r="944" spans="1:65" s="2" customFormat="1" ht="33" customHeight="1">
      <c r="A944" s="36"/>
      <c r="B944" s="37"/>
      <c r="C944" s="175" t="s">
        <v>1324</v>
      </c>
      <c r="D944" s="175" t="s">
        <v>123</v>
      </c>
      <c r="E944" s="176" t="s">
        <v>2221</v>
      </c>
      <c r="F944" s="177" t="s">
        <v>2222</v>
      </c>
      <c r="G944" s="178" t="s">
        <v>189</v>
      </c>
      <c r="H944" s="179">
        <v>30.222000000000001</v>
      </c>
      <c r="I944" s="180"/>
      <c r="J944" s="181">
        <f>ROUND(I944*H944,2)</f>
        <v>0</v>
      </c>
      <c r="K944" s="177" t="s">
        <v>536</v>
      </c>
      <c r="L944" s="41"/>
      <c r="M944" s="182" t="s">
        <v>19</v>
      </c>
      <c r="N944" s="183" t="s">
        <v>42</v>
      </c>
      <c r="O944" s="66"/>
      <c r="P944" s="184">
        <f>O944*H944</f>
        <v>0</v>
      </c>
      <c r="Q944" s="184">
        <v>0</v>
      </c>
      <c r="R944" s="184">
        <f>Q944*H944</f>
        <v>0</v>
      </c>
      <c r="S944" s="184">
        <v>0</v>
      </c>
      <c r="T944" s="185">
        <f>S944*H944</f>
        <v>0</v>
      </c>
      <c r="U944" s="36"/>
      <c r="V944" s="36"/>
      <c r="W944" s="36"/>
      <c r="X944" s="36"/>
      <c r="Y944" s="36"/>
      <c r="Z944" s="36"/>
      <c r="AA944" s="36"/>
      <c r="AB944" s="36"/>
      <c r="AC944" s="36"/>
      <c r="AD944" s="36"/>
      <c r="AE944" s="36"/>
      <c r="AR944" s="186" t="s">
        <v>128</v>
      </c>
      <c r="AT944" s="186" t="s">
        <v>123</v>
      </c>
      <c r="AU944" s="186" t="s">
        <v>81</v>
      </c>
      <c r="AY944" s="19" t="s">
        <v>120</v>
      </c>
      <c r="BE944" s="187">
        <f>IF(N944="základní",J944,0)</f>
        <v>0</v>
      </c>
      <c r="BF944" s="187">
        <f>IF(N944="snížená",J944,0)</f>
        <v>0</v>
      </c>
      <c r="BG944" s="187">
        <f>IF(N944="zákl. přenesená",J944,0)</f>
        <v>0</v>
      </c>
      <c r="BH944" s="187">
        <f>IF(N944="sníž. přenesená",J944,0)</f>
        <v>0</v>
      </c>
      <c r="BI944" s="187">
        <f>IF(N944="nulová",J944,0)</f>
        <v>0</v>
      </c>
      <c r="BJ944" s="19" t="s">
        <v>79</v>
      </c>
      <c r="BK944" s="187">
        <f>ROUND(I944*H944,2)</f>
        <v>0</v>
      </c>
      <c r="BL944" s="19" t="s">
        <v>128</v>
      </c>
      <c r="BM944" s="186" t="s">
        <v>2223</v>
      </c>
    </row>
    <row r="945" spans="1:65" s="2" customFormat="1" ht="10">
      <c r="A945" s="36"/>
      <c r="B945" s="37"/>
      <c r="C945" s="38"/>
      <c r="D945" s="245" t="s">
        <v>538</v>
      </c>
      <c r="E945" s="38"/>
      <c r="F945" s="246" t="s">
        <v>2224</v>
      </c>
      <c r="G945" s="38"/>
      <c r="H945" s="38"/>
      <c r="I945" s="247"/>
      <c r="J945" s="38"/>
      <c r="K945" s="38"/>
      <c r="L945" s="41"/>
      <c r="M945" s="248"/>
      <c r="N945" s="249"/>
      <c r="O945" s="66"/>
      <c r="P945" s="66"/>
      <c r="Q945" s="66"/>
      <c r="R945" s="66"/>
      <c r="S945" s="66"/>
      <c r="T945" s="67"/>
      <c r="U945" s="36"/>
      <c r="V945" s="36"/>
      <c r="W945" s="36"/>
      <c r="X945" s="36"/>
      <c r="Y945" s="36"/>
      <c r="Z945" s="36"/>
      <c r="AA945" s="36"/>
      <c r="AB945" s="36"/>
      <c r="AC945" s="36"/>
      <c r="AD945" s="36"/>
      <c r="AE945" s="36"/>
      <c r="AT945" s="19" t="s">
        <v>538</v>
      </c>
      <c r="AU945" s="19" t="s">
        <v>81</v>
      </c>
    </row>
    <row r="946" spans="1:65" s="15" customFormat="1" ht="10">
      <c r="B946" s="211"/>
      <c r="C946" s="212"/>
      <c r="D946" s="190" t="s">
        <v>130</v>
      </c>
      <c r="E946" s="213" t="s">
        <v>19</v>
      </c>
      <c r="F946" s="214" t="s">
        <v>2225</v>
      </c>
      <c r="G946" s="212"/>
      <c r="H946" s="213" t="s">
        <v>19</v>
      </c>
      <c r="I946" s="215"/>
      <c r="J946" s="212"/>
      <c r="K946" s="212"/>
      <c r="L946" s="216"/>
      <c r="M946" s="217"/>
      <c r="N946" s="218"/>
      <c r="O946" s="218"/>
      <c r="P946" s="218"/>
      <c r="Q946" s="218"/>
      <c r="R946" s="218"/>
      <c r="S946" s="218"/>
      <c r="T946" s="219"/>
      <c r="AT946" s="220" t="s">
        <v>130</v>
      </c>
      <c r="AU946" s="220" t="s">
        <v>81</v>
      </c>
      <c r="AV946" s="15" t="s">
        <v>79</v>
      </c>
      <c r="AW946" s="15" t="s">
        <v>132</v>
      </c>
      <c r="AX946" s="15" t="s">
        <v>71</v>
      </c>
      <c r="AY946" s="220" t="s">
        <v>120</v>
      </c>
    </row>
    <row r="947" spans="1:65" s="13" customFormat="1" ht="10">
      <c r="B947" s="188"/>
      <c r="C947" s="189"/>
      <c r="D947" s="190" t="s">
        <v>130</v>
      </c>
      <c r="E947" s="191" t="s">
        <v>19</v>
      </c>
      <c r="F947" s="192" t="s">
        <v>2226</v>
      </c>
      <c r="G947" s="189"/>
      <c r="H947" s="193">
        <v>30.222000000000001</v>
      </c>
      <c r="I947" s="194"/>
      <c r="J947" s="189"/>
      <c r="K947" s="189"/>
      <c r="L947" s="195"/>
      <c r="M947" s="196"/>
      <c r="N947" s="197"/>
      <c r="O947" s="197"/>
      <c r="P947" s="197"/>
      <c r="Q947" s="197"/>
      <c r="R947" s="197"/>
      <c r="S947" s="197"/>
      <c r="T947" s="198"/>
      <c r="AT947" s="199" t="s">
        <v>130</v>
      </c>
      <c r="AU947" s="199" t="s">
        <v>81</v>
      </c>
      <c r="AV947" s="13" t="s">
        <v>81</v>
      </c>
      <c r="AW947" s="13" t="s">
        <v>132</v>
      </c>
      <c r="AX947" s="13" t="s">
        <v>79</v>
      </c>
      <c r="AY947" s="199" t="s">
        <v>120</v>
      </c>
    </row>
    <row r="948" spans="1:65" s="2" customFormat="1" ht="33" customHeight="1">
      <c r="A948" s="36"/>
      <c r="B948" s="37"/>
      <c r="C948" s="175" t="s">
        <v>1331</v>
      </c>
      <c r="D948" s="175" t="s">
        <v>123</v>
      </c>
      <c r="E948" s="176" t="s">
        <v>2227</v>
      </c>
      <c r="F948" s="177" t="s">
        <v>2228</v>
      </c>
      <c r="G948" s="178" t="s">
        <v>189</v>
      </c>
      <c r="H948" s="179">
        <v>30.222000000000001</v>
      </c>
      <c r="I948" s="180"/>
      <c r="J948" s="181">
        <f>ROUND(I948*H948,2)</f>
        <v>0</v>
      </c>
      <c r="K948" s="177" t="s">
        <v>536</v>
      </c>
      <c r="L948" s="41"/>
      <c r="M948" s="182" t="s">
        <v>19</v>
      </c>
      <c r="N948" s="183" t="s">
        <v>42</v>
      </c>
      <c r="O948" s="66"/>
      <c r="P948" s="184">
        <f>O948*H948</f>
        <v>0</v>
      </c>
      <c r="Q948" s="184">
        <v>0</v>
      </c>
      <c r="R948" s="184">
        <f>Q948*H948</f>
        <v>0</v>
      </c>
      <c r="S948" s="184">
        <v>0</v>
      </c>
      <c r="T948" s="185">
        <f>S948*H948</f>
        <v>0</v>
      </c>
      <c r="U948" s="36"/>
      <c r="V948" s="36"/>
      <c r="W948" s="36"/>
      <c r="X948" s="36"/>
      <c r="Y948" s="36"/>
      <c r="Z948" s="36"/>
      <c r="AA948" s="36"/>
      <c r="AB948" s="36"/>
      <c r="AC948" s="36"/>
      <c r="AD948" s="36"/>
      <c r="AE948" s="36"/>
      <c r="AR948" s="186" t="s">
        <v>128</v>
      </c>
      <c r="AT948" s="186" t="s">
        <v>123</v>
      </c>
      <c r="AU948" s="186" t="s">
        <v>81</v>
      </c>
      <c r="AY948" s="19" t="s">
        <v>120</v>
      </c>
      <c r="BE948" s="187">
        <f>IF(N948="základní",J948,0)</f>
        <v>0</v>
      </c>
      <c r="BF948" s="187">
        <f>IF(N948="snížená",J948,0)</f>
        <v>0</v>
      </c>
      <c r="BG948" s="187">
        <f>IF(N948="zákl. přenesená",J948,0)</f>
        <v>0</v>
      </c>
      <c r="BH948" s="187">
        <f>IF(N948="sníž. přenesená",J948,0)</f>
        <v>0</v>
      </c>
      <c r="BI948" s="187">
        <f>IF(N948="nulová",J948,0)</f>
        <v>0</v>
      </c>
      <c r="BJ948" s="19" t="s">
        <v>79</v>
      </c>
      <c r="BK948" s="187">
        <f>ROUND(I948*H948,2)</f>
        <v>0</v>
      </c>
      <c r="BL948" s="19" t="s">
        <v>128</v>
      </c>
      <c r="BM948" s="186" t="s">
        <v>2229</v>
      </c>
    </row>
    <row r="949" spans="1:65" s="2" customFormat="1" ht="10">
      <c r="A949" s="36"/>
      <c r="B949" s="37"/>
      <c r="C949" s="38"/>
      <c r="D949" s="245" t="s">
        <v>538</v>
      </c>
      <c r="E949" s="38"/>
      <c r="F949" s="246" t="s">
        <v>2230</v>
      </c>
      <c r="G949" s="38"/>
      <c r="H949" s="38"/>
      <c r="I949" s="247"/>
      <c r="J949" s="38"/>
      <c r="K949" s="38"/>
      <c r="L949" s="41"/>
      <c r="M949" s="248"/>
      <c r="N949" s="249"/>
      <c r="O949" s="66"/>
      <c r="P949" s="66"/>
      <c r="Q949" s="66"/>
      <c r="R949" s="66"/>
      <c r="S949" s="66"/>
      <c r="T949" s="67"/>
      <c r="U949" s="36"/>
      <c r="V949" s="36"/>
      <c r="W949" s="36"/>
      <c r="X949" s="36"/>
      <c r="Y949" s="36"/>
      <c r="Z949" s="36"/>
      <c r="AA949" s="36"/>
      <c r="AB949" s="36"/>
      <c r="AC949" s="36"/>
      <c r="AD949" s="36"/>
      <c r="AE949" s="36"/>
      <c r="AT949" s="19" t="s">
        <v>538</v>
      </c>
      <c r="AU949" s="19" t="s">
        <v>81</v>
      </c>
    </row>
    <row r="950" spans="1:65" s="15" customFormat="1" ht="10">
      <c r="B950" s="211"/>
      <c r="C950" s="212"/>
      <c r="D950" s="190" t="s">
        <v>130</v>
      </c>
      <c r="E950" s="213" t="s">
        <v>19</v>
      </c>
      <c r="F950" s="214" t="s">
        <v>2225</v>
      </c>
      <c r="G950" s="212"/>
      <c r="H950" s="213" t="s">
        <v>19</v>
      </c>
      <c r="I950" s="215"/>
      <c r="J950" s="212"/>
      <c r="K950" s="212"/>
      <c r="L950" s="216"/>
      <c r="M950" s="217"/>
      <c r="N950" s="218"/>
      <c r="O950" s="218"/>
      <c r="P950" s="218"/>
      <c r="Q950" s="218"/>
      <c r="R950" s="218"/>
      <c r="S950" s="218"/>
      <c r="T950" s="219"/>
      <c r="AT950" s="220" t="s">
        <v>130</v>
      </c>
      <c r="AU950" s="220" t="s">
        <v>81</v>
      </c>
      <c r="AV950" s="15" t="s">
        <v>79</v>
      </c>
      <c r="AW950" s="15" t="s">
        <v>132</v>
      </c>
      <c r="AX950" s="15" t="s">
        <v>71</v>
      </c>
      <c r="AY950" s="220" t="s">
        <v>120</v>
      </c>
    </row>
    <row r="951" spans="1:65" s="13" customFormat="1" ht="10">
      <c r="B951" s="188"/>
      <c r="C951" s="189"/>
      <c r="D951" s="190" t="s">
        <v>130</v>
      </c>
      <c r="E951" s="191" t="s">
        <v>19</v>
      </c>
      <c r="F951" s="192" t="s">
        <v>2226</v>
      </c>
      <c r="G951" s="189"/>
      <c r="H951" s="193">
        <v>30.222000000000001</v>
      </c>
      <c r="I951" s="194"/>
      <c r="J951" s="189"/>
      <c r="K951" s="189"/>
      <c r="L951" s="195"/>
      <c r="M951" s="196"/>
      <c r="N951" s="197"/>
      <c r="O951" s="197"/>
      <c r="P951" s="197"/>
      <c r="Q951" s="197"/>
      <c r="R951" s="197"/>
      <c r="S951" s="197"/>
      <c r="T951" s="198"/>
      <c r="AT951" s="199" t="s">
        <v>130</v>
      </c>
      <c r="AU951" s="199" t="s">
        <v>81</v>
      </c>
      <c r="AV951" s="13" t="s">
        <v>81</v>
      </c>
      <c r="AW951" s="13" t="s">
        <v>132</v>
      </c>
      <c r="AX951" s="13" t="s">
        <v>79</v>
      </c>
      <c r="AY951" s="199" t="s">
        <v>120</v>
      </c>
    </row>
    <row r="952" spans="1:65" s="2" customFormat="1" ht="24.15" customHeight="1">
      <c r="A952" s="36"/>
      <c r="B952" s="37"/>
      <c r="C952" s="175" t="s">
        <v>1339</v>
      </c>
      <c r="D952" s="175" t="s">
        <v>123</v>
      </c>
      <c r="E952" s="176" t="s">
        <v>2231</v>
      </c>
      <c r="F952" s="177" t="s">
        <v>2232</v>
      </c>
      <c r="G952" s="178" t="s">
        <v>189</v>
      </c>
      <c r="H952" s="179">
        <v>67.841999999999999</v>
      </c>
      <c r="I952" s="180"/>
      <c r="J952" s="181">
        <f>ROUND(I952*H952,2)</f>
        <v>0</v>
      </c>
      <c r="K952" s="177" t="s">
        <v>536</v>
      </c>
      <c r="L952" s="41"/>
      <c r="M952" s="182" t="s">
        <v>19</v>
      </c>
      <c r="N952" s="183" t="s">
        <v>42</v>
      </c>
      <c r="O952" s="66"/>
      <c r="P952" s="184">
        <f>O952*H952</f>
        <v>0</v>
      </c>
      <c r="Q952" s="184">
        <v>0</v>
      </c>
      <c r="R952" s="184">
        <f>Q952*H952</f>
        <v>0</v>
      </c>
      <c r="S952" s="184">
        <v>0</v>
      </c>
      <c r="T952" s="185">
        <f>S952*H952</f>
        <v>0</v>
      </c>
      <c r="U952" s="36"/>
      <c r="V952" s="36"/>
      <c r="W952" s="36"/>
      <c r="X952" s="36"/>
      <c r="Y952" s="36"/>
      <c r="Z952" s="36"/>
      <c r="AA952" s="36"/>
      <c r="AB952" s="36"/>
      <c r="AC952" s="36"/>
      <c r="AD952" s="36"/>
      <c r="AE952" s="36"/>
      <c r="AR952" s="186" t="s">
        <v>128</v>
      </c>
      <c r="AT952" s="186" t="s">
        <v>123</v>
      </c>
      <c r="AU952" s="186" t="s">
        <v>81</v>
      </c>
      <c r="AY952" s="19" t="s">
        <v>120</v>
      </c>
      <c r="BE952" s="187">
        <f>IF(N952="základní",J952,0)</f>
        <v>0</v>
      </c>
      <c r="BF952" s="187">
        <f>IF(N952="snížená",J952,0)</f>
        <v>0</v>
      </c>
      <c r="BG952" s="187">
        <f>IF(N952="zákl. přenesená",J952,0)</f>
        <v>0</v>
      </c>
      <c r="BH952" s="187">
        <f>IF(N952="sníž. přenesená",J952,0)</f>
        <v>0</v>
      </c>
      <c r="BI952" s="187">
        <f>IF(N952="nulová",J952,0)</f>
        <v>0</v>
      </c>
      <c r="BJ952" s="19" t="s">
        <v>79</v>
      </c>
      <c r="BK952" s="187">
        <f>ROUND(I952*H952,2)</f>
        <v>0</v>
      </c>
      <c r="BL952" s="19" t="s">
        <v>128</v>
      </c>
      <c r="BM952" s="186" t="s">
        <v>2233</v>
      </c>
    </row>
    <row r="953" spans="1:65" s="2" customFormat="1" ht="10">
      <c r="A953" s="36"/>
      <c r="B953" s="37"/>
      <c r="C953" s="38"/>
      <c r="D953" s="245" t="s">
        <v>538</v>
      </c>
      <c r="E953" s="38"/>
      <c r="F953" s="246" t="s">
        <v>2234</v>
      </c>
      <c r="G953" s="38"/>
      <c r="H953" s="38"/>
      <c r="I953" s="247"/>
      <c r="J953" s="38"/>
      <c r="K953" s="38"/>
      <c r="L953" s="41"/>
      <c r="M953" s="248"/>
      <c r="N953" s="249"/>
      <c r="O953" s="66"/>
      <c r="P953" s="66"/>
      <c r="Q953" s="66"/>
      <c r="R953" s="66"/>
      <c r="S953" s="66"/>
      <c r="T953" s="67"/>
      <c r="U953" s="36"/>
      <c r="V953" s="36"/>
      <c r="W953" s="36"/>
      <c r="X953" s="36"/>
      <c r="Y953" s="36"/>
      <c r="Z953" s="36"/>
      <c r="AA953" s="36"/>
      <c r="AB953" s="36"/>
      <c r="AC953" s="36"/>
      <c r="AD953" s="36"/>
      <c r="AE953" s="36"/>
      <c r="AT953" s="19" t="s">
        <v>538</v>
      </c>
      <c r="AU953" s="19" t="s">
        <v>81</v>
      </c>
    </row>
    <row r="954" spans="1:65" s="15" customFormat="1" ht="10">
      <c r="B954" s="211"/>
      <c r="C954" s="212"/>
      <c r="D954" s="190" t="s">
        <v>130</v>
      </c>
      <c r="E954" s="213" t="s">
        <v>19</v>
      </c>
      <c r="F954" s="214" t="s">
        <v>2235</v>
      </c>
      <c r="G954" s="212"/>
      <c r="H954" s="213" t="s">
        <v>19</v>
      </c>
      <c r="I954" s="215"/>
      <c r="J954" s="212"/>
      <c r="K954" s="212"/>
      <c r="L954" s="216"/>
      <c r="M954" s="217"/>
      <c r="N954" s="218"/>
      <c r="O954" s="218"/>
      <c r="P954" s="218"/>
      <c r="Q954" s="218"/>
      <c r="R954" s="218"/>
      <c r="S954" s="218"/>
      <c r="T954" s="219"/>
      <c r="AT954" s="220" t="s">
        <v>130</v>
      </c>
      <c r="AU954" s="220" t="s">
        <v>81</v>
      </c>
      <c r="AV954" s="15" t="s">
        <v>79</v>
      </c>
      <c r="AW954" s="15" t="s">
        <v>132</v>
      </c>
      <c r="AX954" s="15" t="s">
        <v>71</v>
      </c>
      <c r="AY954" s="220" t="s">
        <v>120</v>
      </c>
    </row>
    <row r="955" spans="1:65" s="15" customFormat="1" ht="10">
      <c r="B955" s="211"/>
      <c r="C955" s="212"/>
      <c r="D955" s="190" t="s">
        <v>130</v>
      </c>
      <c r="E955" s="213" t="s">
        <v>19</v>
      </c>
      <c r="F955" s="214" t="s">
        <v>2236</v>
      </c>
      <c r="G955" s="212"/>
      <c r="H955" s="213" t="s">
        <v>19</v>
      </c>
      <c r="I955" s="215"/>
      <c r="J955" s="212"/>
      <c r="K955" s="212"/>
      <c r="L955" s="216"/>
      <c r="M955" s="217"/>
      <c r="N955" s="218"/>
      <c r="O955" s="218"/>
      <c r="P955" s="218"/>
      <c r="Q955" s="218"/>
      <c r="R955" s="218"/>
      <c r="S955" s="218"/>
      <c r="T955" s="219"/>
      <c r="AT955" s="220" t="s">
        <v>130</v>
      </c>
      <c r="AU955" s="220" t="s">
        <v>81</v>
      </c>
      <c r="AV955" s="15" t="s">
        <v>79</v>
      </c>
      <c r="AW955" s="15" t="s">
        <v>132</v>
      </c>
      <c r="AX955" s="15" t="s">
        <v>71</v>
      </c>
      <c r="AY955" s="220" t="s">
        <v>120</v>
      </c>
    </row>
    <row r="956" spans="1:65" s="13" customFormat="1" ht="10">
      <c r="B956" s="188"/>
      <c r="C956" s="189"/>
      <c r="D956" s="190" t="s">
        <v>130</v>
      </c>
      <c r="E956" s="191" t="s">
        <v>19</v>
      </c>
      <c r="F956" s="192" t="s">
        <v>2237</v>
      </c>
      <c r="G956" s="189"/>
      <c r="H956" s="193">
        <v>67.841999999999999</v>
      </c>
      <c r="I956" s="194"/>
      <c r="J956" s="189"/>
      <c r="K956" s="189"/>
      <c r="L956" s="195"/>
      <c r="M956" s="196"/>
      <c r="N956" s="197"/>
      <c r="O956" s="197"/>
      <c r="P956" s="197"/>
      <c r="Q956" s="197"/>
      <c r="R956" s="197"/>
      <c r="S956" s="197"/>
      <c r="T956" s="198"/>
      <c r="AT956" s="199" t="s">
        <v>130</v>
      </c>
      <c r="AU956" s="199" t="s">
        <v>81</v>
      </c>
      <c r="AV956" s="13" t="s">
        <v>81</v>
      </c>
      <c r="AW956" s="13" t="s">
        <v>132</v>
      </c>
      <c r="AX956" s="13" t="s">
        <v>79</v>
      </c>
      <c r="AY956" s="199" t="s">
        <v>120</v>
      </c>
    </row>
    <row r="957" spans="1:65" s="2" customFormat="1" ht="21.75" customHeight="1">
      <c r="A957" s="36"/>
      <c r="B957" s="37"/>
      <c r="C957" s="175" t="s">
        <v>1346</v>
      </c>
      <c r="D957" s="175" t="s">
        <v>123</v>
      </c>
      <c r="E957" s="176" t="s">
        <v>1122</v>
      </c>
      <c r="F957" s="177" t="s">
        <v>1123</v>
      </c>
      <c r="G957" s="178" t="s">
        <v>189</v>
      </c>
      <c r="H957" s="179">
        <v>143.01599999999999</v>
      </c>
      <c r="I957" s="180"/>
      <c r="J957" s="181">
        <f>ROUND(I957*H957,2)</f>
        <v>0</v>
      </c>
      <c r="K957" s="177" t="s">
        <v>536</v>
      </c>
      <c r="L957" s="41"/>
      <c r="M957" s="182" t="s">
        <v>19</v>
      </c>
      <c r="N957" s="183" t="s">
        <v>42</v>
      </c>
      <c r="O957" s="66"/>
      <c r="P957" s="184">
        <f>O957*H957</f>
        <v>0</v>
      </c>
      <c r="Q957" s="184">
        <v>0</v>
      </c>
      <c r="R957" s="184">
        <f>Q957*H957</f>
        <v>0</v>
      </c>
      <c r="S957" s="184">
        <v>0</v>
      </c>
      <c r="T957" s="185">
        <f>S957*H957</f>
        <v>0</v>
      </c>
      <c r="U957" s="36"/>
      <c r="V957" s="36"/>
      <c r="W957" s="36"/>
      <c r="X957" s="36"/>
      <c r="Y957" s="36"/>
      <c r="Z957" s="36"/>
      <c r="AA957" s="36"/>
      <c r="AB957" s="36"/>
      <c r="AC957" s="36"/>
      <c r="AD957" s="36"/>
      <c r="AE957" s="36"/>
      <c r="AR957" s="186" t="s">
        <v>128</v>
      </c>
      <c r="AT957" s="186" t="s">
        <v>123</v>
      </c>
      <c r="AU957" s="186" t="s">
        <v>81</v>
      </c>
      <c r="AY957" s="19" t="s">
        <v>120</v>
      </c>
      <c r="BE957" s="187">
        <f>IF(N957="základní",J957,0)</f>
        <v>0</v>
      </c>
      <c r="BF957" s="187">
        <f>IF(N957="snížená",J957,0)</f>
        <v>0</v>
      </c>
      <c r="BG957" s="187">
        <f>IF(N957="zákl. přenesená",J957,0)</f>
        <v>0</v>
      </c>
      <c r="BH957" s="187">
        <f>IF(N957="sníž. přenesená",J957,0)</f>
        <v>0</v>
      </c>
      <c r="BI957" s="187">
        <f>IF(N957="nulová",J957,0)</f>
        <v>0</v>
      </c>
      <c r="BJ957" s="19" t="s">
        <v>79</v>
      </c>
      <c r="BK957" s="187">
        <f>ROUND(I957*H957,2)</f>
        <v>0</v>
      </c>
      <c r="BL957" s="19" t="s">
        <v>128</v>
      </c>
      <c r="BM957" s="186" t="s">
        <v>2238</v>
      </c>
    </row>
    <row r="958" spans="1:65" s="2" customFormat="1" ht="10">
      <c r="A958" s="36"/>
      <c r="B958" s="37"/>
      <c r="C958" s="38"/>
      <c r="D958" s="245" t="s">
        <v>538</v>
      </c>
      <c r="E958" s="38"/>
      <c r="F958" s="246" t="s">
        <v>1125</v>
      </c>
      <c r="G958" s="38"/>
      <c r="H958" s="38"/>
      <c r="I958" s="247"/>
      <c r="J958" s="38"/>
      <c r="K958" s="38"/>
      <c r="L958" s="41"/>
      <c r="M958" s="248"/>
      <c r="N958" s="249"/>
      <c r="O958" s="66"/>
      <c r="P958" s="66"/>
      <c r="Q958" s="66"/>
      <c r="R958" s="66"/>
      <c r="S958" s="66"/>
      <c r="T958" s="67"/>
      <c r="U958" s="36"/>
      <c r="V958" s="36"/>
      <c r="W958" s="36"/>
      <c r="X958" s="36"/>
      <c r="Y958" s="36"/>
      <c r="Z958" s="36"/>
      <c r="AA958" s="36"/>
      <c r="AB958" s="36"/>
      <c r="AC958" s="36"/>
      <c r="AD958" s="36"/>
      <c r="AE958" s="36"/>
      <c r="AT958" s="19" t="s">
        <v>538</v>
      </c>
      <c r="AU958" s="19" t="s">
        <v>81</v>
      </c>
    </row>
    <row r="959" spans="1:65" s="13" customFormat="1" ht="10">
      <c r="B959" s="188"/>
      <c r="C959" s="189"/>
      <c r="D959" s="190" t="s">
        <v>130</v>
      </c>
      <c r="E959" s="191" t="s">
        <v>19</v>
      </c>
      <c r="F959" s="192" t="s">
        <v>2239</v>
      </c>
      <c r="G959" s="189"/>
      <c r="H959" s="193">
        <v>82.456000000000003</v>
      </c>
      <c r="I959" s="194"/>
      <c r="J959" s="189"/>
      <c r="K959" s="189"/>
      <c r="L959" s="195"/>
      <c r="M959" s="196"/>
      <c r="N959" s="197"/>
      <c r="O959" s="197"/>
      <c r="P959" s="197"/>
      <c r="Q959" s="197"/>
      <c r="R959" s="197"/>
      <c r="S959" s="197"/>
      <c r="T959" s="198"/>
      <c r="AT959" s="199" t="s">
        <v>130</v>
      </c>
      <c r="AU959" s="199" t="s">
        <v>81</v>
      </c>
      <c r="AV959" s="13" t="s">
        <v>81</v>
      </c>
      <c r="AW959" s="13" t="s">
        <v>132</v>
      </c>
      <c r="AX959" s="13" t="s">
        <v>71</v>
      </c>
      <c r="AY959" s="199" t="s">
        <v>120</v>
      </c>
    </row>
    <row r="960" spans="1:65" s="13" customFormat="1" ht="10">
      <c r="B960" s="188"/>
      <c r="C960" s="189"/>
      <c r="D960" s="190" t="s">
        <v>130</v>
      </c>
      <c r="E960" s="191" t="s">
        <v>19</v>
      </c>
      <c r="F960" s="192" t="s">
        <v>2240</v>
      </c>
      <c r="G960" s="189"/>
      <c r="H960" s="193">
        <v>60.56</v>
      </c>
      <c r="I960" s="194"/>
      <c r="J960" s="189"/>
      <c r="K960" s="189"/>
      <c r="L960" s="195"/>
      <c r="M960" s="196"/>
      <c r="N960" s="197"/>
      <c r="O960" s="197"/>
      <c r="P960" s="197"/>
      <c r="Q960" s="197"/>
      <c r="R960" s="197"/>
      <c r="S960" s="197"/>
      <c r="T960" s="198"/>
      <c r="AT960" s="199" t="s">
        <v>130</v>
      </c>
      <c r="AU960" s="199" t="s">
        <v>81</v>
      </c>
      <c r="AV960" s="13" t="s">
        <v>81</v>
      </c>
      <c r="AW960" s="13" t="s">
        <v>132</v>
      </c>
      <c r="AX960" s="13" t="s">
        <v>71</v>
      </c>
      <c r="AY960" s="199" t="s">
        <v>120</v>
      </c>
    </row>
    <row r="961" spans="1:65" s="14" customFormat="1" ht="10">
      <c r="B961" s="200"/>
      <c r="C961" s="201"/>
      <c r="D961" s="190" t="s">
        <v>130</v>
      </c>
      <c r="E961" s="202" t="s">
        <v>19</v>
      </c>
      <c r="F961" s="203" t="s">
        <v>133</v>
      </c>
      <c r="G961" s="201"/>
      <c r="H961" s="204">
        <v>143.01599999999999</v>
      </c>
      <c r="I961" s="205"/>
      <c r="J961" s="201"/>
      <c r="K961" s="201"/>
      <c r="L961" s="206"/>
      <c r="M961" s="207"/>
      <c r="N961" s="208"/>
      <c r="O961" s="208"/>
      <c r="P961" s="208"/>
      <c r="Q961" s="208"/>
      <c r="R961" s="208"/>
      <c r="S961" s="208"/>
      <c r="T961" s="209"/>
      <c r="AT961" s="210" t="s">
        <v>130</v>
      </c>
      <c r="AU961" s="210" t="s">
        <v>81</v>
      </c>
      <c r="AV961" s="14" t="s">
        <v>128</v>
      </c>
      <c r="AW961" s="14" t="s">
        <v>132</v>
      </c>
      <c r="AX961" s="14" t="s">
        <v>79</v>
      </c>
      <c r="AY961" s="210" t="s">
        <v>120</v>
      </c>
    </row>
    <row r="962" spans="1:65" s="2" customFormat="1" ht="24.15" customHeight="1">
      <c r="A962" s="36"/>
      <c r="B962" s="37"/>
      <c r="C962" s="175" t="s">
        <v>1353</v>
      </c>
      <c r="D962" s="175" t="s">
        <v>123</v>
      </c>
      <c r="E962" s="176" t="s">
        <v>1130</v>
      </c>
      <c r="F962" s="177" t="s">
        <v>1131</v>
      </c>
      <c r="G962" s="178" t="s">
        <v>189</v>
      </c>
      <c r="H962" s="179">
        <v>4147.4639999999999</v>
      </c>
      <c r="I962" s="180"/>
      <c r="J962" s="181">
        <f>ROUND(I962*H962,2)</f>
        <v>0</v>
      </c>
      <c r="K962" s="177" t="s">
        <v>536</v>
      </c>
      <c r="L962" s="41"/>
      <c r="M962" s="182" t="s">
        <v>19</v>
      </c>
      <c r="N962" s="183" t="s">
        <v>42</v>
      </c>
      <c r="O962" s="66"/>
      <c r="P962" s="184">
        <f>O962*H962</f>
        <v>0</v>
      </c>
      <c r="Q962" s="184">
        <v>0</v>
      </c>
      <c r="R962" s="184">
        <f>Q962*H962</f>
        <v>0</v>
      </c>
      <c r="S962" s="184">
        <v>0</v>
      </c>
      <c r="T962" s="185">
        <f>S962*H962</f>
        <v>0</v>
      </c>
      <c r="U962" s="36"/>
      <c r="V962" s="36"/>
      <c r="W962" s="36"/>
      <c r="X962" s="36"/>
      <c r="Y962" s="36"/>
      <c r="Z962" s="36"/>
      <c r="AA962" s="36"/>
      <c r="AB962" s="36"/>
      <c r="AC962" s="36"/>
      <c r="AD962" s="36"/>
      <c r="AE962" s="36"/>
      <c r="AR962" s="186" t="s">
        <v>128</v>
      </c>
      <c r="AT962" s="186" t="s">
        <v>123</v>
      </c>
      <c r="AU962" s="186" t="s">
        <v>81</v>
      </c>
      <c r="AY962" s="19" t="s">
        <v>120</v>
      </c>
      <c r="BE962" s="187">
        <f>IF(N962="základní",J962,0)</f>
        <v>0</v>
      </c>
      <c r="BF962" s="187">
        <f>IF(N962="snížená",J962,0)</f>
        <v>0</v>
      </c>
      <c r="BG962" s="187">
        <f>IF(N962="zákl. přenesená",J962,0)</f>
        <v>0</v>
      </c>
      <c r="BH962" s="187">
        <f>IF(N962="sníž. přenesená",J962,0)</f>
        <v>0</v>
      </c>
      <c r="BI962" s="187">
        <f>IF(N962="nulová",J962,0)</f>
        <v>0</v>
      </c>
      <c r="BJ962" s="19" t="s">
        <v>79</v>
      </c>
      <c r="BK962" s="187">
        <f>ROUND(I962*H962,2)</f>
        <v>0</v>
      </c>
      <c r="BL962" s="19" t="s">
        <v>128</v>
      </c>
      <c r="BM962" s="186" t="s">
        <v>2241</v>
      </c>
    </row>
    <row r="963" spans="1:65" s="2" customFormat="1" ht="10">
      <c r="A963" s="36"/>
      <c r="B963" s="37"/>
      <c r="C963" s="38"/>
      <c r="D963" s="245" t="s">
        <v>538</v>
      </c>
      <c r="E963" s="38"/>
      <c r="F963" s="246" t="s">
        <v>1133</v>
      </c>
      <c r="G963" s="38"/>
      <c r="H963" s="38"/>
      <c r="I963" s="247"/>
      <c r="J963" s="38"/>
      <c r="K963" s="38"/>
      <c r="L963" s="41"/>
      <c r="M963" s="248"/>
      <c r="N963" s="249"/>
      <c r="O963" s="66"/>
      <c r="P963" s="66"/>
      <c r="Q963" s="66"/>
      <c r="R963" s="66"/>
      <c r="S963" s="66"/>
      <c r="T963" s="67"/>
      <c r="U963" s="36"/>
      <c r="V963" s="36"/>
      <c r="W963" s="36"/>
      <c r="X963" s="36"/>
      <c r="Y963" s="36"/>
      <c r="Z963" s="36"/>
      <c r="AA963" s="36"/>
      <c r="AB963" s="36"/>
      <c r="AC963" s="36"/>
      <c r="AD963" s="36"/>
      <c r="AE963" s="36"/>
      <c r="AT963" s="19" t="s">
        <v>538</v>
      </c>
      <c r="AU963" s="19" t="s">
        <v>81</v>
      </c>
    </row>
    <row r="964" spans="1:65" s="15" customFormat="1" ht="10">
      <c r="B964" s="211"/>
      <c r="C964" s="212"/>
      <c r="D964" s="190" t="s">
        <v>130</v>
      </c>
      <c r="E964" s="213" t="s">
        <v>19</v>
      </c>
      <c r="F964" s="214" t="s">
        <v>2242</v>
      </c>
      <c r="G964" s="212"/>
      <c r="H964" s="213" t="s">
        <v>19</v>
      </c>
      <c r="I964" s="215"/>
      <c r="J964" s="212"/>
      <c r="K964" s="212"/>
      <c r="L964" s="216"/>
      <c r="M964" s="217"/>
      <c r="N964" s="218"/>
      <c r="O964" s="218"/>
      <c r="P964" s="218"/>
      <c r="Q964" s="218"/>
      <c r="R964" s="218"/>
      <c r="S964" s="218"/>
      <c r="T964" s="219"/>
      <c r="AT964" s="220" t="s">
        <v>130</v>
      </c>
      <c r="AU964" s="220" t="s">
        <v>81</v>
      </c>
      <c r="AV964" s="15" t="s">
        <v>79</v>
      </c>
      <c r="AW964" s="15" t="s">
        <v>132</v>
      </c>
      <c r="AX964" s="15" t="s">
        <v>71</v>
      </c>
      <c r="AY964" s="220" t="s">
        <v>120</v>
      </c>
    </row>
    <row r="965" spans="1:65" s="13" customFormat="1" ht="10">
      <c r="B965" s="188"/>
      <c r="C965" s="189"/>
      <c r="D965" s="190" t="s">
        <v>130</v>
      </c>
      <c r="E965" s="191" t="s">
        <v>19</v>
      </c>
      <c r="F965" s="192" t="s">
        <v>2243</v>
      </c>
      <c r="G965" s="189"/>
      <c r="H965" s="193">
        <v>4147.4639999999999</v>
      </c>
      <c r="I965" s="194"/>
      <c r="J965" s="189"/>
      <c r="K965" s="189"/>
      <c r="L965" s="195"/>
      <c r="M965" s="196"/>
      <c r="N965" s="197"/>
      <c r="O965" s="197"/>
      <c r="P965" s="197"/>
      <c r="Q965" s="197"/>
      <c r="R965" s="197"/>
      <c r="S965" s="197"/>
      <c r="T965" s="198"/>
      <c r="AT965" s="199" t="s">
        <v>130</v>
      </c>
      <c r="AU965" s="199" t="s">
        <v>81</v>
      </c>
      <c r="AV965" s="13" t="s">
        <v>81</v>
      </c>
      <c r="AW965" s="13" t="s">
        <v>132</v>
      </c>
      <c r="AX965" s="13" t="s">
        <v>79</v>
      </c>
      <c r="AY965" s="199" t="s">
        <v>120</v>
      </c>
    </row>
    <row r="966" spans="1:65" s="2" customFormat="1" ht="16.5" customHeight="1">
      <c r="A966" s="36"/>
      <c r="B966" s="37"/>
      <c r="C966" s="175" t="s">
        <v>1360</v>
      </c>
      <c r="D966" s="175" t="s">
        <v>123</v>
      </c>
      <c r="E966" s="176" t="s">
        <v>1137</v>
      </c>
      <c r="F966" s="177" t="s">
        <v>1138</v>
      </c>
      <c r="G966" s="178" t="s">
        <v>189</v>
      </c>
      <c r="H966" s="179">
        <v>143.01599999999999</v>
      </c>
      <c r="I966" s="180"/>
      <c r="J966" s="181">
        <f>ROUND(I966*H966,2)</f>
        <v>0</v>
      </c>
      <c r="K966" s="177" t="s">
        <v>536</v>
      </c>
      <c r="L966" s="41"/>
      <c r="M966" s="182" t="s">
        <v>19</v>
      </c>
      <c r="N966" s="183" t="s">
        <v>42</v>
      </c>
      <c r="O966" s="66"/>
      <c r="P966" s="184">
        <f>O966*H966</f>
        <v>0</v>
      </c>
      <c r="Q966" s="184">
        <v>0</v>
      </c>
      <c r="R966" s="184">
        <f>Q966*H966</f>
        <v>0</v>
      </c>
      <c r="S966" s="184">
        <v>0</v>
      </c>
      <c r="T966" s="185">
        <f>S966*H966</f>
        <v>0</v>
      </c>
      <c r="U966" s="36"/>
      <c r="V966" s="36"/>
      <c r="W966" s="36"/>
      <c r="X966" s="36"/>
      <c r="Y966" s="36"/>
      <c r="Z966" s="36"/>
      <c r="AA966" s="36"/>
      <c r="AB966" s="36"/>
      <c r="AC966" s="36"/>
      <c r="AD966" s="36"/>
      <c r="AE966" s="36"/>
      <c r="AR966" s="186" t="s">
        <v>128</v>
      </c>
      <c r="AT966" s="186" t="s">
        <v>123</v>
      </c>
      <c r="AU966" s="186" t="s">
        <v>81</v>
      </c>
      <c r="AY966" s="19" t="s">
        <v>120</v>
      </c>
      <c r="BE966" s="187">
        <f>IF(N966="základní",J966,0)</f>
        <v>0</v>
      </c>
      <c r="BF966" s="187">
        <f>IF(N966="snížená",J966,0)</f>
        <v>0</v>
      </c>
      <c r="BG966" s="187">
        <f>IF(N966="zákl. přenesená",J966,0)</f>
        <v>0</v>
      </c>
      <c r="BH966" s="187">
        <f>IF(N966="sníž. přenesená",J966,0)</f>
        <v>0</v>
      </c>
      <c r="BI966" s="187">
        <f>IF(N966="nulová",J966,0)</f>
        <v>0</v>
      </c>
      <c r="BJ966" s="19" t="s">
        <v>79</v>
      </c>
      <c r="BK966" s="187">
        <f>ROUND(I966*H966,2)</f>
        <v>0</v>
      </c>
      <c r="BL966" s="19" t="s">
        <v>128</v>
      </c>
      <c r="BM966" s="186" t="s">
        <v>2244</v>
      </c>
    </row>
    <row r="967" spans="1:65" s="2" customFormat="1" ht="10">
      <c r="A967" s="36"/>
      <c r="B967" s="37"/>
      <c r="C967" s="38"/>
      <c r="D967" s="245" t="s">
        <v>538</v>
      </c>
      <c r="E967" s="38"/>
      <c r="F967" s="246" t="s">
        <v>1140</v>
      </c>
      <c r="G967" s="38"/>
      <c r="H967" s="38"/>
      <c r="I967" s="247"/>
      <c r="J967" s="38"/>
      <c r="K967" s="38"/>
      <c r="L967" s="41"/>
      <c r="M967" s="248"/>
      <c r="N967" s="249"/>
      <c r="O967" s="66"/>
      <c r="P967" s="66"/>
      <c r="Q967" s="66"/>
      <c r="R967" s="66"/>
      <c r="S967" s="66"/>
      <c r="T967" s="67"/>
      <c r="U967" s="36"/>
      <c r="V967" s="36"/>
      <c r="W967" s="36"/>
      <c r="X967" s="36"/>
      <c r="Y967" s="36"/>
      <c r="Z967" s="36"/>
      <c r="AA967" s="36"/>
      <c r="AB967" s="36"/>
      <c r="AC967" s="36"/>
      <c r="AD967" s="36"/>
      <c r="AE967" s="36"/>
      <c r="AT967" s="19" t="s">
        <v>538</v>
      </c>
      <c r="AU967" s="19" t="s">
        <v>81</v>
      </c>
    </row>
    <row r="968" spans="1:65" s="13" customFormat="1" ht="10">
      <c r="B968" s="188"/>
      <c r="C968" s="189"/>
      <c r="D968" s="190" t="s">
        <v>130</v>
      </c>
      <c r="E968" s="191" t="s">
        <v>19</v>
      </c>
      <c r="F968" s="192" t="s">
        <v>2245</v>
      </c>
      <c r="G968" s="189"/>
      <c r="H968" s="193">
        <v>143.01599999999999</v>
      </c>
      <c r="I968" s="194"/>
      <c r="J968" s="189"/>
      <c r="K968" s="189"/>
      <c r="L968" s="195"/>
      <c r="M968" s="196"/>
      <c r="N968" s="197"/>
      <c r="O968" s="197"/>
      <c r="P968" s="197"/>
      <c r="Q968" s="197"/>
      <c r="R968" s="197"/>
      <c r="S968" s="197"/>
      <c r="T968" s="198"/>
      <c r="AT968" s="199" t="s">
        <v>130</v>
      </c>
      <c r="AU968" s="199" t="s">
        <v>81</v>
      </c>
      <c r="AV968" s="13" t="s">
        <v>81</v>
      </c>
      <c r="AW968" s="13" t="s">
        <v>132</v>
      </c>
      <c r="AX968" s="13" t="s">
        <v>79</v>
      </c>
      <c r="AY968" s="199" t="s">
        <v>120</v>
      </c>
    </row>
    <row r="969" spans="1:65" s="2" customFormat="1" ht="16.5" customHeight="1">
      <c r="A969" s="36"/>
      <c r="B969" s="37"/>
      <c r="C969" s="175" t="s">
        <v>1369</v>
      </c>
      <c r="D969" s="175" t="s">
        <v>123</v>
      </c>
      <c r="E969" s="176" t="s">
        <v>2246</v>
      </c>
      <c r="F969" s="177" t="s">
        <v>2247</v>
      </c>
      <c r="G969" s="178" t="s">
        <v>204</v>
      </c>
      <c r="H969" s="179">
        <v>43</v>
      </c>
      <c r="I969" s="180"/>
      <c r="J969" s="181">
        <f>ROUND(I969*H969,2)</f>
        <v>0</v>
      </c>
      <c r="K969" s="177" t="s">
        <v>536</v>
      </c>
      <c r="L969" s="41"/>
      <c r="M969" s="182" t="s">
        <v>19</v>
      </c>
      <c r="N969" s="183" t="s">
        <v>42</v>
      </c>
      <c r="O969" s="66"/>
      <c r="P969" s="184">
        <f>O969*H969</f>
        <v>0</v>
      </c>
      <c r="Q969" s="184">
        <v>0</v>
      </c>
      <c r="R969" s="184">
        <f>Q969*H969</f>
        <v>0</v>
      </c>
      <c r="S969" s="184">
        <v>0</v>
      </c>
      <c r="T969" s="185">
        <f>S969*H969</f>
        <v>0</v>
      </c>
      <c r="U969" s="36"/>
      <c r="V969" s="36"/>
      <c r="W969" s="36"/>
      <c r="X969" s="36"/>
      <c r="Y969" s="36"/>
      <c r="Z969" s="36"/>
      <c r="AA969" s="36"/>
      <c r="AB969" s="36"/>
      <c r="AC969" s="36"/>
      <c r="AD969" s="36"/>
      <c r="AE969" s="36"/>
      <c r="AR969" s="186" t="s">
        <v>128</v>
      </c>
      <c r="AT969" s="186" t="s">
        <v>123</v>
      </c>
      <c r="AU969" s="186" t="s">
        <v>81</v>
      </c>
      <c r="AY969" s="19" t="s">
        <v>120</v>
      </c>
      <c r="BE969" s="187">
        <f>IF(N969="základní",J969,0)</f>
        <v>0</v>
      </c>
      <c r="BF969" s="187">
        <f>IF(N969="snížená",J969,0)</f>
        <v>0</v>
      </c>
      <c r="BG969" s="187">
        <f>IF(N969="zákl. přenesená",J969,0)</f>
        <v>0</v>
      </c>
      <c r="BH969" s="187">
        <f>IF(N969="sníž. přenesená",J969,0)</f>
        <v>0</v>
      </c>
      <c r="BI969" s="187">
        <f>IF(N969="nulová",J969,0)</f>
        <v>0</v>
      </c>
      <c r="BJ969" s="19" t="s">
        <v>79</v>
      </c>
      <c r="BK969" s="187">
        <f>ROUND(I969*H969,2)</f>
        <v>0</v>
      </c>
      <c r="BL969" s="19" t="s">
        <v>128</v>
      </c>
      <c r="BM969" s="186" t="s">
        <v>2248</v>
      </c>
    </row>
    <row r="970" spans="1:65" s="2" customFormat="1" ht="10">
      <c r="A970" s="36"/>
      <c r="B970" s="37"/>
      <c r="C970" s="38"/>
      <c r="D970" s="245" t="s">
        <v>538</v>
      </c>
      <c r="E970" s="38"/>
      <c r="F970" s="246" t="s">
        <v>2249</v>
      </c>
      <c r="G970" s="38"/>
      <c r="H970" s="38"/>
      <c r="I970" s="247"/>
      <c r="J970" s="38"/>
      <c r="K970" s="38"/>
      <c r="L970" s="41"/>
      <c r="M970" s="248"/>
      <c r="N970" s="249"/>
      <c r="O970" s="66"/>
      <c r="P970" s="66"/>
      <c r="Q970" s="66"/>
      <c r="R970" s="66"/>
      <c r="S970" s="66"/>
      <c r="T970" s="67"/>
      <c r="U970" s="36"/>
      <c r="V970" s="36"/>
      <c r="W970" s="36"/>
      <c r="X970" s="36"/>
      <c r="Y970" s="36"/>
      <c r="Z970" s="36"/>
      <c r="AA970" s="36"/>
      <c r="AB970" s="36"/>
      <c r="AC970" s="36"/>
      <c r="AD970" s="36"/>
      <c r="AE970" s="36"/>
      <c r="AT970" s="19" t="s">
        <v>538</v>
      </c>
      <c r="AU970" s="19" t="s">
        <v>81</v>
      </c>
    </row>
    <row r="971" spans="1:65" s="13" customFormat="1" ht="10">
      <c r="B971" s="188"/>
      <c r="C971" s="189"/>
      <c r="D971" s="190" t="s">
        <v>130</v>
      </c>
      <c r="E971" s="191" t="s">
        <v>19</v>
      </c>
      <c r="F971" s="192" t="s">
        <v>401</v>
      </c>
      <c r="G971" s="189"/>
      <c r="H971" s="193">
        <v>43</v>
      </c>
      <c r="I971" s="194"/>
      <c r="J971" s="189"/>
      <c r="K971" s="189"/>
      <c r="L971" s="195"/>
      <c r="M971" s="196"/>
      <c r="N971" s="197"/>
      <c r="O971" s="197"/>
      <c r="P971" s="197"/>
      <c r="Q971" s="197"/>
      <c r="R971" s="197"/>
      <c r="S971" s="197"/>
      <c r="T971" s="198"/>
      <c r="AT971" s="199" t="s">
        <v>130</v>
      </c>
      <c r="AU971" s="199" t="s">
        <v>81</v>
      </c>
      <c r="AV971" s="13" t="s">
        <v>81</v>
      </c>
      <c r="AW971" s="13" t="s">
        <v>132</v>
      </c>
      <c r="AX971" s="13" t="s">
        <v>79</v>
      </c>
      <c r="AY971" s="199" t="s">
        <v>120</v>
      </c>
    </row>
    <row r="972" spans="1:65" s="12" customFormat="1" ht="22.75" customHeight="1">
      <c r="B972" s="159"/>
      <c r="C972" s="160"/>
      <c r="D972" s="161" t="s">
        <v>70</v>
      </c>
      <c r="E972" s="173" t="s">
        <v>1141</v>
      </c>
      <c r="F972" s="173" t="s">
        <v>1142</v>
      </c>
      <c r="G972" s="160"/>
      <c r="H972" s="160"/>
      <c r="I972" s="163"/>
      <c r="J972" s="174">
        <f>BK972</f>
        <v>0</v>
      </c>
      <c r="K972" s="160"/>
      <c r="L972" s="165"/>
      <c r="M972" s="166"/>
      <c r="N972" s="167"/>
      <c r="O972" s="167"/>
      <c r="P972" s="168">
        <f>SUM(P973:P978)</f>
        <v>0</v>
      </c>
      <c r="Q972" s="167"/>
      <c r="R972" s="168">
        <f>SUM(R973:R978)</f>
        <v>0</v>
      </c>
      <c r="S972" s="167"/>
      <c r="T972" s="169">
        <f>SUM(T973:T978)</f>
        <v>0</v>
      </c>
      <c r="AR972" s="170" t="s">
        <v>79</v>
      </c>
      <c r="AT972" s="171" t="s">
        <v>70</v>
      </c>
      <c r="AU972" s="171" t="s">
        <v>79</v>
      </c>
      <c r="AY972" s="170" t="s">
        <v>120</v>
      </c>
      <c r="BK972" s="172">
        <f>SUM(BK973:BK978)</f>
        <v>0</v>
      </c>
    </row>
    <row r="973" spans="1:65" s="2" customFormat="1" ht="24.15" customHeight="1">
      <c r="A973" s="36"/>
      <c r="B973" s="37"/>
      <c r="C973" s="175" t="s">
        <v>1373</v>
      </c>
      <c r="D973" s="175" t="s">
        <v>123</v>
      </c>
      <c r="E973" s="176" t="s">
        <v>2250</v>
      </c>
      <c r="F973" s="177" t="s">
        <v>2251</v>
      </c>
      <c r="G973" s="178" t="s">
        <v>189</v>
      </c>
      <c r="H973" s="179">
        <v>25.584</v>
      </c>
      <c r="I973" s="180"/>
      <c r="J973" s="181">
        <f>ROUND(I973*H973,2)</f>
        <v>0</v>
      </c>
      <c r="K973" s="177" t="s">
        <v>536</v>
      </c>
      <c r="L973" s="41"/>
      <c r="M973" s="182" t="s">
        <v>19</v>
      </c>
      <c r="N973" s="183" t="s">
        <v>42</v>
      </c>
      <c r="O973" s="66"/>
      <c r="P973" s="184">
        <f>O973*H973</f>
        <v>0</v>
      </c>
      <c r="Q973" s="184">
        <v>0</v>
      </c>
      <c r="R973" s="184">
        <f>Q973*H973</f>
        <v>0</v>
      </c>
      <c r="S973" s="184">
        <v>0</v>
      </c>
      <c r="T973" s="185">
        <f>S973*H973</f>
        <v>0</v>
      </c>
      <c r="U973" s="36"/>
      <c r="V973" s="36"/>
      <c r="W973" s="36"/>
      <c r="X973" s="36"/>
      <c r="Y973" s="36"/>
      <c r="Z973" s="36"/>
      <c r="AA973" s="36"/>
      <c r="AB973" s="36"/>
      <c r="AC973" s="36"/>
      <c r="AD973" s="36"/>
      <c r="AE973" s="36"/>
      <c r="AR973" s="186" t="s">
        <v>128</v>
      </c>
      <c r="AT973" s="186" t="s">
        <v>123</v>
      </c>
      <c r="AU973" s="186" t="s">
        <v>81</v>
      </c>
      <c r="AY973" s="19" t="s">
        <v>120</v>
      </c>
      <c r="BE973" s="187">
        <f>IF(N973="základní",J973,0)</f>
        <v>0</v>
      </c>
      <c r="BF973" s="187">
        <f>IF(N973="snížená",J973,0)</f>
        <v>0</v>
      </c>
      <c r="BG973" s="187">
        <f>IF(N973="zákl. přenesená",J973,0)</f>
        <v>0</v>
      </c>
      <c r="BH973" s="187">
        <f>IF(N973="sníž. přenesená",J973,0)</f>
        <v>0</v>
      </c>
      <c r="BI973" s="187">
        <f>IF(N973="nulová",J973,0)</f>
        <v>0</v>
      </c>
      <c r="BJ973" s="19" t="s">
        <v>79</v>
      </c>
      <c r="BK973" s="187">
        <f>ROUND(I973*H973,2)</f>
        <v>0</v>
      </c>
      <c r="BL973" s="19" t="s">
        <v>128</v>
      </c>
      <c r="BM973" s="186" t="s">
        <v>2252</v>
      </c>
    </row>
    <row r="974" spans="1:65" s="2" customFormat="1" ht="10">
      <c r="A974" s="36"/>
      <c r="B974" s="37"/>
      <c r="C974" s="38"/>
      <c r="D974" s="245" t="s">
        <v>538</v>
      </c>
      <c r="E974" s="38"/>
      <c r="F974" s="246" t="s">
        <v>2253</v>
      </c>
      <c r="G974" s="38"/>
      <c r="H974" s="38"/>
      <c r="I974" s="247"/>
      <c r="J974" s="38"/>
      <c r="K974" s="38"/>
      <c r="L974" s="41"/>
      <c r="M974" s="248"/>
      <c r="N974" s="249"/>
      <c r="O974" s="66"/>
      <c r="P974" s="66"/>
      <c r="Q974" s="66"/>
      <c r="R974" s="66"/>
      <c r="S974" s="66"/>
      <c r="T974" s="67"/>
      <c r="U974" s="36"/>
      <c r="V974" s="36"/>
      <c r="W974" s="36"/>
      <c r="X974" s="36"/>
      <c r="Y974" s="36"/>
      <c r="Z974" s="36"/>
      <c r="AA974" s="36"/>
      <c r="AB974" s="36"/>
      <c r="AC974" s="36"/>
      <c r="AD974" s="36"/>
      <c r="AE974" s="36"/>
      <c r="AT974" s="19" t="s">
        <v>538</v>
      </c>
      <c r="AU974" s="19" t="s">
        <v>81</v>
      </c>
    </row>
    <row r="975" spans="1:65" s="15" customFormat="1" ht="10">
      <c r="B975" s="211"/>
      <c r="C975" s="212"/>
      <c r="D975" s="190" t="s">
        <v>130</v>
      </c>
      <c r="E975" s="213" t="s">
        <v>19</v>
      </c>
      <c r="F975" s="214" t="s">
        <v>2254</v>
      </c>
      <c r="G975" s="212"/>
      <c r="H975" s="213" t="s">
        <v>19</v>
      </c>
      <c r="I975" s="215"/>
      <c r="J975" s="212"/>
      <c r="K975" s="212"/>
      <c r="L975" s="216"/>
      <c r="M975" s="217"/>
      <c r="N975" s="218"/>
      <c r="O975" s="218"/>
      <c r="P975" s="218"/>
      <c r="Q975" s="218"/>
      <c r="R975" s="218"/>
      <c r="S975" s="218"/>
      <c r="T975" s="219"/>
      <c r="AT975" s="220" t="s">
        <v>130</v>
      </c>
      <c r="AU975" s="220" t="s">
        <v>81</v>
      </c>
      <c r="AV975" s="15" t="s">
        <v>79</v>
      </c>
      <c r="AW975" s="15" t="s">
        <v>132</v>
      </c>
      <c r="AX975" s="15" t="s">
        <v>71</v>
      </c>
      <c r="AY975" s="220" t="s">
        <v>120</v>
      </c>
    </row>
    <row r="976" spans="1:65" s="13" customFormat="1" ht="10">
      <c r="B976" s="188"/>
      <c r="C976" s="189"/>
      <c r="D976" s="190" t="s">
        <v>130</v>
      </c>
      <c r="E976" s="191" t="s">
        <v>19</v>
      </c>
      <c r="F976" s="192" t="s">
        <v>2255</v>
      </c>
      <c r="G976" s="189"/>
      <c r="H976" s="193">
        <v>25.584</v>
      </c>
      <c r="I976" s="194"/>
      <c r="J976" s="189"/>
      <c r="K976" s="189"/>
      <c r="L976" s="195"/>
      <c r="M976" s="196"/>
      <c r="N976" s="197"/>
      <c r="O976" s="197"/>
      <c r="P976" s="197"/>
      <c r="Q976" s="197"/>
      <c r="R976" s="197"/>
      <c r="S976" s="197"/>
      <c r="T976" s="198"/>
      <c r="AT976" s="199" t="s">
        <v>130</v>
      </c>
      <c r="AU976" s="199" t="s">
        <v>81</v>
      </c>
      <c r="AV976" s="13" t="s">
        <v>81</v>
      </c>
      <c r="AW976" s="13" t="s">
        <v>132</v>
      </c>
      <c r="AX976" s="13" t="s">
        <v>71</v>
      </c>
      <c r="AY976" s="199" t="s">
        <v>120</v>
      </c>
    </row>
    <row r="977" spans="1:65" s="2" customFormat="1" ht="24.15" customHeight="1">
      <c r="A977" s="36"/>
      <c r="B977" s="37"/>
      <c r="C977" s="175" t="s">
        <v>1380</v>
      </c>
      <c r="D977" s="175" t="s">
        <v>123</v>
      </c>
      <c r="E977" s="176" t="s">
        <v>1144</v>
      </c>
      <c r="F977" s="177" t="s">
        <v>1145</v>
      </c>
      <c r="G977" s="178" t="s">
        <v>189</v>
      </c>
      <c r="H977" s="179">
        <v>931.18600000000004</v>
      </c>
      <c r="I977" s="180"/>
      <c r="J977" s="181">
        <f>ROUND(I977*H977,2)</f>
        <v>0</v>
      </c>
      <c r="K977" s="177" t="s">
        <v>536</v>
      </c>
      <c r="L977" s="41"/>
      <c r="M977" s="182" t="s">
        <v>19</v>
      </c>
      <c r="N977" s="183" t="s">
        <v>42</v>
      </c>
      <c r="O977" s="66"/>
      <c r="P977" s="184">
        <f>O977*H977</f>
        <v>0</v>
      </c>
      <c r="Q977" s="184">
        <v>0</v>
      </c>
      <c r="R977" s="184">
        <f>Q977*H977</f>
        <v>0</v>
      </c>
      <c r="S977" s="184">
        <v>0</v>
      </c>
      <c r="T977" s="185">
        <f>S977*H977</f>
        <v>0</v>
      </c>
      <c r="U977" s="36"/>
      <c r="V977" s="36"/>
      <c r="W977" s="36"/>
      <c r="X977" s="36"/>
      <c r="Y977" s="36"/>
      <c r="Z977" s="36"/>
      <c r="AA977" s="36"/>
      <c r="AB977" s="36"/>
      <c r="AC977" s="36"/>
      <c r="AD977" s="36"/>
      <c r="AE977" s="36"/>
      <c r="AR977" s="186" t="s">
        <v>128</v>
      </c>
      <c r="AT977" s="186" t="s">
        <v>123</v>
      </c>
      <c r="AU977" s="186" t="s">
        <v>81</v>
      </c>
      <c r="AY977" s="19" t="s">
        <v>120</v>
      </c>
      <c r="BE977" s="187">
        <f>IF(N977="základní",J977,0)</f>
        <v>0</v>
      </c>
      <c r="BF977" s="187">
        <f>IF(N977="snížená",J977,0)</f>
        <v>0</v>
      </c>
      <c r="BG977" s="187">
        <f>IF(N977="zákl. přenesená",J977,0)</f>
        <v>0</v>
      </c>
      <c r="BH977" s="187">
        <f>IF(N977="sníž. přenesená",J977,0)</f>
        <v>0</v>
      </c>
      <c r="BI977" s="187">
        <f>IF(N977="nulová",J977,0)</f>
        <v>0</v>
      </c>
      <c r="BJ977" s="19" t="s">
        <v>79</v>
      </c>
      <c r="BK977" s="187">
        <f>ROUND(I977*H977,2)</f>
        <v>0</v>
      </c>
      <c r="BL977" s="19" t="s">
        <v>128</v>
      </c>
      <c r="BM977" s="186" t="s">
        <v>2256</v>
      </c>
    </row>
    <row r="978" spans="1:65" s="2" customFormat="1" ht="10">
      <c r="A978" s="36"/>
      <c r="B978" s="37"/>
      <c r="C978" s="38"/>
      <c r="D978" s="245" t="s">
        <v>538</v>
      </c>
      <c r="E978" s="38"/>
      <c r="F978" s="246" t="s">
        <v>1147</v>
      </c>
      <c r="G978" s="38"/>
      <c r="H978" s="38"/>
      <c r="I978" s="247"/>
      <c r="J978" s="38"/>
      <c r="K978" s="38"/>
      <c r="L978" s="41"/>
      <c r="M978" s="248"/>
      <c r="N978" s="249"/>
      <c r="O978" s="66"/>
      <c r="P978" s="66"/>
      <c r="Q978" s="66"/>
      <c r="R978" s="66"/>
      <c r="S978" s="66"/>
      <c r="T978" s="67"/>
      <c r="U978" s="36"/>
      <c r="V978" s="36"/>
      <c r="W978" s="36"/>
      <c r="X978" s="36"/>
      <c r="Y978" s="36"/>
      <c r="Z978" s="36"/>
      <c r="AA978" s="36"/>
      <c r="AB978" s="36"/>
      <c r="AC978" s="36"/>
      <c r="AD978" s="36"/>
      <c r="AE978" s="36"/>
      <c r="AT978" s="19" t="s">
        <v>538</v>
      </c>
      <c r="AU978" s="19" t="s">
        <v>81</v>
      </c>
    </row>
    <row r="979" spans="1:65" s="12" customFormat="1" ht="25.9" customHeight="1">
      <c r="B979" s="159"/>
      <c r="C979" s="160"/>
      <c r="D979" s="161" t="s">
        <v>70</v>
      </c>
      <c r="E979" s="162" t="s">
        <v>1148</v>
      </c>
      <c r="F979" s="162" t="s">
        <v>1149</v>
      </c>
      <c r="G979" s="160"/>
      <c r="H979" s="160"/>
      <c r="I979" s="163"/>
      <c r="J979" s="164">
        <f>BK979</f>
        <v>0</v>
      </c>
      <c r="K979" s="160"/>
      <c r="L979" s="165"/>
      <c r="M979" s="166"/>
      <c r="N979" s="167"/>
      <c r="O979" s="167"/>
      <c r="P979" s="168">
        <f>P980+P1088+P1134</f>
        <v>0</v>
      </c>
      <c r="Q979" s="167"/>
      <c r="R979" s="168">
        <f>R980+R1088+R1134</f>
        <v>66.632807470000003</v>
      </c>
      <c r="S979" s="167"/>
      <c r="T979" s="169">
        <f>T980+T1088+T1134</f>
        <v>0.115812</v>
      </c>
      <c r="AR979" s="170" t="s">
        <v>81</v>
      </c>
      <c r="AT979" s="171" t="s">
        <v>70</v>
      </c>
      <c r="AU979" s="171" t="s">
        <v>71</v>
      </c>
      <c r="AY979" s="170" t="s">
        <v>120</v>
      </c>
      <c r="BK979" s="172">
        <f>BK980+BK1088+BK1134</f>
        <v>0</v>
      </c>
    </row>
    <row r="980" spans="1:65" s="12" customFormat="1" ht="22.75" customHeight="1">
      <c r="B980" s="159"/>
      <c r="C980" s="160"/>
      <c r="D980" s="161" t="s">
        <v>70</v>
      </c>
      <c r="E980" s="173" t="s">
        <v>1150</v>
      </c>
      <c r="F980" s="173" t="s">
        <v>1151</v>
      </c>
      <c r="G980" s="160"/>
      <c r="H980" s="160"/>
      <c r="I980" s="163"/>
      <c r="J980" s="174">
        <f>BK980</f>
        <v>0</v>
      </c>
      <c r="K980" s="160"/>
      <c r="L980" s="165"/>
      <c r="M980" s="166"/>
      <c r="N980" s="167"/>
      <c r="O980" s="167"/>
      <c r="P980" s="168">
        <f>SUM(P981:P1087)</f>
        <v>0</v>
      </c>
      <c r="Q980" s="167"/>
      <c r="R980" s="168">
        <f>SUM(R981:R1087)</f>
        <v>1.4879816399999999</v>
      </c>
      <c r="S980" s="167"/>
      <c r="T980" s="169">
        <f>SUM(T981:T1087)</f>
        <v>0.115812</v>
      </c>
      <c r="AR980" s="170" t="s">
        <v>81</v>
      </c>
      <c r="AT980" s="171" t="s">
        <v>70</v>
      </c>
      <c r="AU980" s="171" t="s">
        <v>79</v>
      </c>
      <c r="AY980" s="170" t="s">
        <v>120</v>
      </c>
      <c r="BK980" s="172">
        <f>SUM(BK981:BK1087)</f>
        <v>0</v>
      </c>
    </row>
    <row r="981" spans="1:65" s="2" customFormat="1" ht="21.75" customHeight="1">
      <c r="A981" s="36"/>
      <c r="B981" s="37"/>
      <c r="C981" s="175" t="s">
        <v>1386</v>
      </c>
      <c r="D981" s="175" t="s">
        <v>123</v>
      </c>
      <c r="E981" s="176" t="s">
        <v>1153</v>
      </c>
      <c r="F981" s="177" t="s">
        <v>1154</v>
      </c>
      <c r="G981" s="178" t="s">
        <v>404</v>
      </c>
      <c r="H981" s="179">
        <v>129.72</v>
      </c>
      <c r="I981" s="180"/>
      <c r="J981" s="181">
        <f>ROUND(I981*H981,2)</f>
        <v>0</v>
      </c>
      <c r="K981" s="177" t="s">
        <v>536</v>
      </c>
      <c r="L981" s="41"/>
      <c r="M981" s="182" t="s">
        <v>19</v>
      </c>
      <c r="N981" s="183" t="s">
        <v>42</v>
      </c>
      <c r="O981" s="66"/>
      <c r="P981" s="184">
        <f>O981*H981</f>
        <v>0</v>
      </c>
      <c r="Q981" s="184">
        <v>0</v>
      </c>
      <c r="R981" s="184">
        <f>Q981*H981</f>
        <v>0</v>
      </c>
      <c r="S981" s="184">
        <v>0</v>
      </c>
      <c r="T981" s="185">
        <f>S981*H981</f>
        <v>0</v>
      </c>
      <c r="U981" s="36"/>
      <c r="V981" s="36"/>
      <c r="W981" s="36"/>
      <c r="X981" s="36"/>
      <c r="Y981" s="36"/>
      <c r="Z981" s="36"/>
      <c r="AA981" s="36"/>
      <c r="AB981" s="36"/>
      <c r="AC981" s="36"/>
      <c r="AD981" s="36"/>
      <c r="AE981" s="36"/>
      <c r="AR981" s="186" t="s">
        <v>252</v>
      </c>
      <c r="AT981" s="186" t="s">
        <v>123</v>
      </c>
      <c r="AU981" s="186" t="s">
        <v>81</v>
      </c>
      <c r="AY981" s="19" t="s">
        <v>120</v>
      </c>
      <c r="BE981" s="187">
        <f>IF(N981="základní",J981,0)</f>
        <v>0</v>
      </c>
      <c r="BF981" s="187">
        <f>IF(N981="snížená",J981,0)</f>
        <v>0</v>
      </c>
      <c r="BG981" s="187">
        <f>IF(N981="zákl. přenesená",J981,0)</f>
        <v>0</v>
      </c>
      <c r="BH981" s="187">
        <f>IF(N981="sníž. přenesená",J981,0)</f>
        <v>0</v>
      </c>
      <c r="BI981" s="187">
        <f>IF(N981="nulová",J981,0)</f>
        <v>0</v>
      </c>
      <c r="BJ981" s="19" t="s">
        <v>79</v>
      </c>
      <c r="BK981" s="187">
        <f>ROUND(I981*H981,2)</f>
        <v>0</v>
      </c>
      <c r="BL981" s="19" t="s">
        <v>252</v>
      </c>
      <c r="BM981" s="186" t="s">
        <v>2257</v>
      </c>
    </row>
    <row r="982" spans="1:65" s="2" customFormat="1" ht="10">
      <c r="A982" s="36"/>
      <c r="B982" s="37"/>
      <c r="C982" s="38"/>
      <c r="D982" s="245" t="s">
        <v>538</v>
      </c>
      <c r="E982" s="38"/>
      <c r="F982" s="246" t="s">
        <v>1156</v>
      </c>
      <c r="G982" s="38"/>
      <c r="H982" s="38"/>
      <c r="I982" s="247"/>
      <c r="J982" s="38"/>
      <c r="K982" s="38"/>
      <c r="L982" s="41"/>
      <c r="M982" s="248"/>
      <c r="N982" s="249"/>
      <c r="O982" s="66"/>
      <c r="P982" s="66"/>
      <c r="Q982" s="66"/>
      <c r="R982" s="66"/>
      <c r="S982" s="66"/>
      <c r="T982" s="67"/>
      <c r="U982" s="36"/>
      <c r="V982" s="36"/>
      <c r="W982" s="36"/>
      <c r="X982" s="36"/>
      <c r="Y982" s="36"/>
      <c r="Z982" s="36"/>
      <c r="AA982" s="36"/>
      <c r="AB982" s="36"/>
      <c r="AC982" s="36"/>
      <c r="AD982" s="36"/>
      <c r="AE982" s="36"/>
      <c r="AT982" s="19" t="s">
        <v>538</v>
      </c>
      <c r="AU982" s="19" t="s">
        <v>81</v>
      </c>
    </row>
    <row r="983" spans="1:65" s="15" customFormat="1" ht="10">
      <c r="B983" s="211"/>
      <c r="C983" s="212"/>
      <c r="D983" s="190" t="s">
        <v>130</v>
      </c>
      <c r="E983" s="213" t="s">
        <v>19</v>
      </c>
      <c r="F983" s="214" t="s">
        <v>2258</v>
      </c>
      <c r="G983" s="212"/>
      <c r="H983" s="213" t="s">
        <v>19</v>
      </c>
      <c r="I983" s="215"/>
      <c r="J983" s="212"/>
      <c r="K983" s="212"/>
      <c r="L983" s="216"/>
      <c r="M983" s="217"/>
      <c r="N983" s="218"/>
      <c r="O983" s="218"/>
      <c r="P983" s="218"/>
      <c r="Q983" s="218"/>
      <c r="R983" s="218"/>
      <c r="S983" s="218"/>
      <c r="T983" s="219"/>
      <c r="AT983" s="220" t="s">
        <v>130</v>
      </c>
      <c r="AU983" s="220" t="s">
        <v>81</v>
      </c>
      <c r="AV983" s="15" t="s">
        <v>79</v>
      </c>
      <c r="AW983" s="15" t="s">
        <v>132</v>
      </c>
      <c r="AX983" s="15" t="s">
        <v>71</v>
      </c>
      <c r="AY983" s="220" t="s">
        <v>120</v>
      </c>
    </row>
    <row r="984" spans="1:65" s="13" customFormat="1" ht="10">
      <c r="B984" s="188"/>
      <c r="C984" s="189"/>
      <c r="D984" s="190" t="s">
        <v>130</v>
      </c>
      <c r="E984" s="191" t="s">
        <v>19</v>
      </c>
      <c r="F984" s="192" t="s">
        <v>2259</v>
      </c>
      <c r="G984" s="189"/>
      <c r="H984" s="193">
        <v>7.2</v>
      </c>
      <c r="I984" s="194"/>
      <c r="J984" s="189"/>
      <c r="K984" s="189"/>
      <c r="L984" s="195"/>
      <c r="M984" s="196"/>
      <c r="N984" s="197"/>
      <c r="O984" s="197"/>
      <c r="P984" s="197"/>
      <c r="Q984" s="197"/>
      <c r="R984" s="197"/>
      <c r="S984" s="197"/>
      <c r="T984" s="198"/>
      <c r="AT984" s="199" t="s">
        <v>130</v>
      </c>
      <c r="AU984" s="199" t="s">
        <v>81</v>
      </c>
      <c r="AV984" s="13" t="s">
        <v>81</v>
      </c>
      <c r="AW984" s="13" t="s">
        <v>132</v>
      </c>
      <c r="AX984" s="13" t="s">
        <v>71</v>
      </c>
      <c r="AY984" s="199" t="s">
        <v>120</v>
      </c>
    </row>
    <row r="985" spans="1:65" s="15" customFormat="1" ht="10">
      <c r="B985" s="211"/>
      <c r="C985" s="212"/>
      <c r="D985" s="190" t="s">
        <v>130</v>
      </c>
      <c r="E985" s="213" t="s">
        <v>19</v>
      </c>
      <c r="F985" s="214" t="s">
        <v>2260</v>
      </c>
      <c r="G985" s="212"/>
      <c r="H985" s="213" t="s">
        <v>19</v>
      </c>
      <c r="I985" s="215"/>
      <c r="J985" s="212"/>
      <c r="K985" s="212"/>
      <c r="L985" s="216"/>
      <c r="M985" s="217"/>
      <c r="N985" s="218"/>
      <c r="O985" s="218"/>
      <c r="P985" s="218"/>
      <c r="Q985" s="218"/>
      <c r="R985" s="218"/>
      <c r="S985" s="218"/>
      <c r="T985" s="219"/>
      <c r="AT985" s="220" t="s">
        <v>130</v>
      </c>
      <c r="AU985" s="220" t="s">
        <v>81</v>
      </c>
      <c r="AV985" s="15" t="s">
        <v>79</v>
      </c>
      <c r="AW985" s="15" t="s">
        <v>132</v>
      </c>
      <c r="AX985" s="15" t="s">
        <v>71</v>
      </c>
      <c r="AY985" s="220" t="s">
        <v>120</v>
      </c>
    </row>
    <row r="986" spans="1:65" s="13" customFormat="1" ht="10">
      <c r="B986" s="188"/>
      <c r="C986" s="189"/>
      <c r="D986" s="190" t="s">
        <v>130</v>
      </c>
      <c r="E986" s="191" t="s">
        <v>19</v>
      </c>
      <c r="F986" s="192" t="s">
        <v>2261</v>
      </c>
      <c r="G986" s="189"/>
      <c r="H986" s="193">
        <v>10.8</v>
      </c>
      <c r="I986" s="194"/>
      <c r="J986" s="189"/>
      <c r="K986" s="189"/>
      <c r="L986" s="195"/>
      <c r="M986" s="196"/>
      <c r="N986" s="197"/>
      <c r="O986" s="197"/>
      <c r="P986" s="197"/>
      <c r="Q986" s="197"/>
      <c r="R986" s="197"/>
      <c r="S986" s="197"/>
      <c r="T986" s="198"/>
      <c r="AT986" s="199" t="s">
        <v>130</v>
      </c>
      <c r="AU986" s="199" t="s">
        <v>81</v>
      </c>
      <c r="AV986" s="13" t="s">
        <v>81</v>
      </c>
      <c r="AW986" s="13" t="s">
        <v>132</v>
      </c>
      <c r="AX986" s="13" t="s">
        <v>71</v>
      </c>
      <c r="AY986" s="199" t="s">
        <v>120</v>
      </c>
    </row>
    <row r="987" spans="1:65" s="15" customFormat="1" ht="10">
      <c r="B987" s="211"/>
      <c r="C987" s="212"/>
      <c r="D987" s="190" t="s">
        <v>130</v>
      </c>
      <c r="E987" s="213" t="s">
        <v>19</v>
      </c>
      <c r="F987" s="214" t="s">
        <v>1162</v>
      </c>
      <c r="G987" s="212"/>
      <c r="H987" s="213" t="s">
        <v>19</v>
      </c>
      <c r="I987" s="215"/>
      <c r="J987" s="212"/>
      <c r="K987" s="212"/>
      <c r="L987" s="216"/>
      <c r="M987" s="217"/>
      <c r="N987" s="218"/>
      <c r="O987" s="218"/>
      <c r="P987" s="218"/>
      <c r="Q987" s="218"/>
      <c r="R987" s="218"/>
      <c r="S987" s="218"/>
      <c r="T987" s="219"/>
      <c r="AT987" s="220" t="s">
        <v>130</v>
      </c>
      <c r="AU987" s="220" t="s">
        <v>81</v>
      </c>
      <c r="AV987" s="15" t="s">
        <v>79</v>
      </c>
      <c r="AW987" s="15" t="s">
        <v>132</v>
      </c>
      <c r="AX987" s="15" t="s">
        <v>71</v>
      </c>
      <c r="AY987" s="220" t="s">
        <v>120</v>
      </c>
    </row>
    <row r="988" spans="1:65" s="13" customFormat="1" ht="10">
      <c r="B988" s="188"/>
      <c r="C988" s="189"/>
      <c r="D988" s="190" t="s">
        <v>130</v>
      </c>
      <c r="E988" s="191" t="s">
        <v>19</v>
      </c>
      <c r="F988" s="192" t="s">
        <v>1773</v>
      </c>
      <c r="G988" s="189"/>
      <c r="H988" s="193">
        <v>54.72</v>
      </c>
      <c r="I988" s="194"/>
      <c r="J988" s="189"/>
      <c r="K988" s="189"/>
      <c r="L988" s="195"/>
      <c r="M988" s="196"/>
      <c r="N988" s="197"/>
      <c r="O988" s="197"/>
      <c r="P988" s="197"/>
      <c r="Q988" s="197"/>
      <c r="R988" s="197"/>
      <c r="S988" s="197"/>
      <c r="T988" s="198"/>
      <c r="AT988" s="199" t="s">
        <v>130</v>
      </c>
      <c r="AU988" s="199" t="s">
        <v>81</v>
      </c>
      <c r="AV988" s="13" t="s">
        <v>81</v>
      </c>
      <c r="AW988" s="13" t="s">
        <v>132</v>
      </c>
      <c r="AX988" s="13" t="s">
        <v>71</v>
      </c>
      <c r="AY988" s="199" t="s">
        <v>120</v>
      </c>
    </row>
    <row r="989" spans="1:65" s="15" customFormat="1" ht="10">
      <c r="B989" s="211"/>
      <c r="C989" s="212"/>
      <c r="D989" s="190" t="s">
        <v>130</v>
      </c>
      <c r="E989" s="213" t="s">
        <v>19</v>
      </c>
      <c r="F989" s="214" t="s">
        <v>1164</v>
      </c>
      <c r="G989" s="212"/>
      <c r="H989" s="213" t="s">
        <v>19</v>
      </c>
      <c r="I989" s="215"/>
      <c r="J989" s="212"/>
      <c r="K989" s="212"/>
      <c r="L989" s="216"/>
      <c r="M989" s="217"/>
      <c r="N989" s="218"/>
      <c r="O989" s="218"/>
      <c r="P989" s="218"/>
      <c r="Q989" s="218"/>
      <c r="R989" s="218"/>
      <c r="S989" s="218"/>
      <c r="T989" s="219"/>
      <c r="AT989" s="220" t="s">
        <v>130</v>
      </c>
      <c r="AU989" s="220" t="s">
        <v>81</v>
      </c>
      <c r="AV989" s="15" t="s">
        <v>79</v>
      </c>
      <c r="AW989" s="15" t="s">
        <v>132</v>
      </c>
      <c r="AX989" s="15" t="s">
        <v>71</v>
      </c>
      <c r="AY989" s="220" t="s">
        <v>120</v>
      </c>
    </row>
    <row r="990" spans="1:65" s="13" customFormat="1" ht="10">
      <c r="B990" s="188"/>
      <c r="C990" s="189"/>
      <c r="D990" s="190" t="s">
        <v>130</v>
      </c>
      <c r="E990" s="191" t="s">
        <v>19</v>
      </c>
      <c r="F990" s="192" t="s">
        <v>1774</v>
      </c>
      <c r="G990" s="189"/>
      <c r="H990" s="193">
        <v>57</v>
      </c>
      <c r="I990" s="194"/>
      <c r="J990" s="189"/>
      <c r="K990" s="189"/>
      <c r="L990" s="195"/>
      <c r="M990" s="196"/>
      <c r="N990" s="197"/>
      <c r="O990" s="197"/>
      <c r="P990" s="197"/>
      <c r="Q990" s="197"/>
      <c r="R990" s="197"/>
      <c r="S990" s="197"/>
      <c r="T990" s="198"/>
      <c r="AT990" s="199" t="s">
        <v>130</v>
      </c>
      <c r="AU990" s="199" t="s">
        <v>81</v>
      </c>
      <c r="AV990" s="13" t="s">
        <v>81</v>
      </c>
      <c r="AW990" s="13" t="s">
        <v>132</v>
      </c>
      <c r="AX990" s="13" t="s">
        <v>71</v>
      </c>
      <c r="AY990" s="199" t="s">
        <v>120</v>
      </c>
    </row>
    <row r="991" spans="1:65" s="14" customFormat="1" ht="10">
      <c r="B991" s="200"/>
      <c r="C991" s="201"/>
      <c r="D991" s="190" t="s">
        <v>130</v>
      </c>
      <c r="E991" s="202" t="s">
        <v>19</v>
      </c>
      <c r="F991" s="203" t="s">
        <v>133</v>
      </c>
      <c r="G991" s="201"/>
      <c r="H991" s="204">
        <v>129.72</v>
      </c>
      <c r="I991" s="205"/>
      <c r="J991" s="201"/>
      <c r="K991" s="201"/>
      <c r="L991" s="206"/>
      <c r="M991" s="207"/>
      <c r="N991" s="208"/>
      <c r="O991" s="208"/>
      <c r="P991" s="208"/>
      <c r="Q991" s="208"/>
      <c r="R991" s="208"/>
      <c r="S991" s="208"/>
      <c r="T991" s="209"/>
      <c r="AT991" s="210" t="s">
        <v>130</v>
      </c>
      <c r="AU991" s="210" t="s">
        <v>81</v>
      </c>
      <c r="AV991" s="14" t="s">
        <v>128</v>
      </c>
      <c r="AW991" s="14" t="s">
        <v>132</v>
      </c>
      <c r="AX991" s="14" t="s">
        <v>79</v>
      </c>
      <c r="AY991" s="210" t="s">
        <v>120</v>
      </c>
    </row>
    <row r="992" spans="1:65" s="2" customFormat="1" ht="24.15" customHeight="1">
      <c r="A992" s="36"/>
      <c r="B992" s="37"/>
      <c r="C992" s="175" t="s">
        <v>1393</v>
      </c>
      <c r="D992" s="175" t="s">
        <v>123</v>
      </c>
      <c r="E992" s="176" t="s">
        <v>2262</v>
      </c>
      <c r="F992" s="177" t="s">
        <v>2263</v>
      </c>
      <c r="G992" s="178" t="s">
        <v>404</v>
      </c>
      <c r="H992" s="179">
        <v>18</v>
      </c>
      <c r="I992" s="180"/>
      <c r="J992" s="181">
        <f>ROUND(I992*H992,2)</f>
        <v>0</v>
      </c>
      <c r="K992" s="177" t="s">
        <v>536</v>
      </c>
      <c r="L992" s="41"/>
      <c r="M992" s="182" t="s">
        <v>19</v>
      </c>
      <c r="N992" s="183" t="s">
        <v>42</v>
      </c>
      <c r="O992" s="66"/>
      <c r="P992" s="184">
        <f>O992*H992</f>
        <v>0</v>
      </c>
      <c r="Q992" s="184">
        <v>0</v>
      </c>
      <c r="R992" s="184">
        <f>Q992*H992</f>
        <v>0</v>
      </c>
      <c r="S992" s="184">
        <v>0</v>
      </c>
      <c r="T992" s="185">
        <f>S992*H992</f>
        <v>0</v>
      </c>
      <c r="U992" s="36"/>
      <c r="V992" s="36"/>
      <c r="W992" s="36"/>
      <c r="X992" s="36"/>
      <c r="Y992" s="36"/>
      <c r="Z992" s="36"/>
      <c r="AA992" s="36"/>
      <c r="AB992" s="36"/>
      <c r="AC992" s="36"/>
      <c r="AD992" s="36"/>
      <c r="AE992" s="36"/>
      <c r="AR992" s="186" t="s">
        <v>252</v>
      </c>
      <c r="AT992" s="186" t="s">
        <v>123</v>
      </c>
      <c r="AU992" s="186" t="s">
        <v>81</v>
      </c>
      <c r="AY992" s="19" t="s">
        <v>120</v>
      </c>
      <c r="BE992" s="187">
        <f>IF(N992="základní",J992,0)</f>
        <v>0</v>
      </c>
      <c r="BF992" s="187">
        <f>IF(N992="snížená",J992,0)</f>
        <v>0</v>
      </c>
      <c r="BG992" s="187">
        <f>IF(N992="zákl. přenesená",J992,0)</f>
        <v>0</v>
      </c>
      <c r="BH992" s="187">
        <f>IF(N992="sníž. přenesená",J992,0)</f>
        <v>0</v>
      </c>
      <c r="BI992" s="187">
        <f>IF(N992="nulová",J992,0)</f>
        <v>0</v>
      </c>
      <c r="BJ992" s="19" t="s">
        <v>79</v>
      </c>
      <c r="BK992" s="187">
        <f>ROUND(I992*H992,2)</f>
        <v>0</v>
      </c>
      <c r="BL992" s="19" t="s">
        <v>252</v>
      </c>
      <c r="BM992" s="186" t="s">
        <v>2264</v>
      </c>
    </row>
    <row r="993" spans="1:65" s="2" customFormat="1" ht="10">
      <c r="A993" s="36"/>
      <c r="B993" s="37"/>
      <c r="C993" s="38"/>
      <c r="D993" s="245" t="s">
        <v>538</v>
      </c>
      <c r="E993" s="38"/>
      <c r="F993" s="246" t="s">
        <v>2265</v>
      </c>
      <c r="G993" s="38"/>
      <c r="H993" s="38"/>
      <c r="I993" s="247"/>
      <c r="J993" s="38"/>
      <c r="K993" s="38"/>
      <c r="L993" s="41"/>
      <c r="M993" s="248"/>
      <c r="N993" s="249"/>
      <c r="O993" s="66"/>
      <c r="P993" s="66"/>
      <c r="Q993" s="66"/>
      <c r="R993" s="66"/>
      <c r="S993" s="66"/>
      <c r="T993" s="67"/>
      <c r="U993" s="36"/>
      <c r="V993" s="36"/>
      <c r="W993" s="36"/>
      <c r="X993" s="36"/>
      <c r="Y993" s="36"/>
      <c r="Z993" s="36"/>
      <c r="AA993" s="36"/>
      <c r="AB993" s="36"/>
      <c r="AC993" s="36"/>
      <c r="AD993" s="36"/>
      <c r="AE993" s="36"/>
      <c r="AT993" s="19" t="s">
        <v>538</v>
      </c>
      <c r="AU993" s="19" t="s">
        <v>81</v>
      </c>
    </row>
    <row r="994" spans="1:65" s="15" customFormat="1" ht="10">
      <c r="B994" s="211"/>
      <c r="C994" s="212"/>
      <c r="D994" s="190" t="s">
        <v>130</v>
      </c>
      <c r="E994" s="213" t="s">
        <v>19</v>
      </c>
      <c r="F994" s="214" t="s">
        <v>2258</v>
      </c>
      <c r="G994" s="212"/>
      <c r="H994" s="213" t="s">
        <v>19</v>
      </c>
      <c r="I994" s="215"/>
      <c r="J994" s="212"/>
      <c r="K994" s="212"/>
      <c r="L994" s="216"/>
      <c r="M994" s="217"/>
      <c r="N994" s="218"/>
      <c r="O994" s="218"/>
      <c r="P994" s="218"/>
      <c r="Q994" s="218"/>
      <c r="R994" s="218"/>
      <c r="S994" s="218"/>
      <c r="T994" s="219"/>
      <c r="AT994" s="220" t="s">
        <v>130</v>
      </c>
      <c r="AU994" s="220" t="s">
        <v>81</v>
      </c>
      <c r="AV994" s="15" t="s">
        <v>79</v>
      </c>
      <c r="AW994" s="15" t="s">
        <v>132</v>
      </c>
      <c r="AX994" s="15" t="s">
        <v>71</v>
      </c>
      <c r="AY994" s="220" t="s">
        <v>120</v>
      </c>
    </row>
    <row r="995" spans="1:65" s="13" customFormat="1" ht="10">
      <c r="B995" s="188"/>
      <c r="C995" s="189"/>
      <c r="D995" s="190" t="s">
        <v>130</v>
      </c>
      <c r="E995" s="191" t="s">
        <v>19</v>
      </c>
      <c r="F995" s="192" t="s">
        <v>2259</v>
      </c>
      <c r="G995" s="189"/>
      <c r="H995" s="193">
        <v>7.2</v>
      </c>
      <c r="I995" s="194"/>
      <c r="J995" s="189"/>
      <c r="K995" s="189"/>
      <c r="L995" s="195"/>
      <c r="M995" s="196"/>
      <c r="N995" s="197"/>
      <c r="O995" s="197"/>
      <c r="P995" s="197"/>
      <c r="Q995" s="197"/>
      <c r="R995" s="197"/>
      <c r="S995" s="197"/>
      <c r="T995" s="198"/>
      <c r="AT995" s="199" t="s">
        <v>130</v>
      </c>
      <c r="AU995" s="199" t="s">
        <v>81</v>
      </c>
      <c r="AV995" s="13" t="s">
        <v>81</v>
      </c>
      <c r="AW995" s="13" t="s">
        <v>132</v>
      </c>
      <c r="AX995" s="13" t="s">
        <v>71</v>
      </c>
      <c r="AY995" s="199" t="s">
        <v>120</v>
      </c>
    </row>
    <row r="996" spans="1:65" s="15" customFormat="1" ht="10">
      <c r="B996" s="211"/>
      <c r="C996" s="212"/>
      <c r="D996" s="190" t="s">
        <v>130</v>
      </c>
      <c r="E996" s="213" t="s">
        <v>19</v>
      </c>
      <c r="F996" s="214" t="s">
        <v>2260</v>
      </c>
      <c r="G996" s="212"/>
      <c r="H996" s="213" t="s">
        <v>19</v>
      </c>
      <c r="I996" s="215"/>
      <c r="J996" s="212"/>
      <c r="K996" s="212"/>
      <c r="L996" s="216"/>
      <c r="M996" s="217"/>
      <c r="N996" s="218"/>
      <c r="O996" s="218"/>
      <c r="P996" s="218"/>
      <c r="Q996" s="218"/>
      <c r="R996" s="218"/>
      <c r="S996" s="218"/>
      <c r="T996" s="219"/>
      <c r="AT996" s="220" t="s">
        <v>130</v>
      </c>
      <c r="AU996" s="220" t="s">
        <v>81</v>
      </c>
      <c r="AV996" s="15" t="s">
        <v>79</v>
      </c>
      <c r="AW996" s="15" t="s">
        <v>132</v>
      </c>
      <c r="AX996" s="15" t="s">
        <v>71</v>
      </c>
      <c r="AY996" s="220" t="s">
        <v>120</v>
      </c>
    </row>
    <row r="997" spans="1:65" s="13" customFormat="1" ht="10">
      <c r="B997" s="188"/>
      <c r="C997" s="189"/>
      <c r="D997" s="190" t="s">
        <v>130</v>
      </c>
      <c r="E997" s="191" t="s">
        <v>19</v>
      </c>
      <c r="F997" s="192" t="s">
        <v>2261</v>
      </c>
      <c r="G997" s="189"/>
      <c r="H997" s="193">
        <v>10.8</v>
      </c>
      <c r="I997" s="194"/>
      <c r="J997" s="189"/>
      <c r="K997" s="189"/>
      <c r="L997" s="195"/>
      <c r="M997" s="196"/>
      <c r="N997" s="197"/>
      <c r="O997" s="197"/>
      <c r="P997" s="197"/>
      <c r="Q997" s="197"/>
      <c r="R997" s="197"/>
      <c r="S997" s="197"/>
      <c r="T997" s="198"/>
      <c r="AT997" s="199" t="s">
        <v>130</v>
      </c>
      <c r="AU997" s="199" t="s">
        <v>81</v>
      </c>
      <c r="AV997" s="13" t="s">
        <v>81</v>
      </c>
      <c r="AW997" s="13" t="s">
        <v>132</v>
      </c>
      <c r="AX997" s="13" t="s">
        <v>71</v>
      </c>
      <c r="AY997" s="199" t="s">
        <v>120</v>
      </c>
    </row>
    <row r="998" spans="1:65" s="14" customFormat="1" ht="10">
      <c r="B998" s="200"/>
      <c r="C998" s="201"/>
      <c r="D998" s="190" t="s">
        <v>130</v>
      </c>
      <c r="E998" s="202" t="s">
        <v>19</v>
      </c>
      <c r="F998" s="203" t="s">
        <v>133</v>
      </c>
      <c r="G998" s="201"/>
      <c r="H998" s="204">
        <v>18</v>
      </c>
      <c r="I998" s="205"/>
      <c r="J998" s="201"/>
      <c r="K998" s="201"/>
      <c r="L998" s="206"/>
      <c r="M998" s="207"/>
      <c r="N998" s="208"/>
      <c r="O998" s="208"/>
      <c r="P998" s="208"/>
      <c r="Q998" s="208"/>
      <c r="R998" s="208"/>
      <c r="S998" s="208"/>
      <c r="T998" s="209"/>
      <c r="AT998" s="210" t="s">
        <v>130</v>
      </c>
      <c r="AU998" s="210" t="s">
        <v>81</v>
      </c>
      <c r="AV998" s="14" t="s">
        <v>128</v>
      </c>
      <c r="AW998" s="14" t="s">
        <v>132</v>
      </c>
      <c r="AX998" s="14" t="s">
        <v>79</v>
      </c>
      <c r="AY998" s="210" t="s">
        <v>120</v>
      </c>
    </row>
    <row r="999" spans="1:65" s="2" customFormat="1" ht="21.75" customHeight="1">
      <c r="A999" s="36"/>
      <c r="B999" s="37"/>
      <c r="C999" s="175" t="s">
        <v>1399</v>
      </c>
      <c r="D999" s="175" t="s">
        <v>123</v>
      </c>
      <c r="E999" s="176" t="s">
        <v>1167</v>
      </c>
      <c r="F999" s="177" t="s">
        <v>1168</v>
      </c>
      <c r="G999" s="178" t="s">
        <v>404</v>
      </c>
      <c r="H999" s="179">
        <v>61.698999999999998</v>
      </c>
      <c r="I999" s="180"/>
      <c r="J999" s="181">
        <f>ROUND(I999*H999,2)</f>
        <v>0</v>
      </c>
      <c r="K999" s="177" t="s">
        <v>536</v>
      </c>
      <c r="L999" s="41"/>
      <c r="M999" s="182" t="s">
        <v>19</v>
      </c>
      <c r="N999" s="183" t="s">
        <v>42</v>
      </c>
      <c r="O999" s="66"/>
      <c r="P999" s="184">
        <f>O999*H999</f>
        <v>0</v>
      </c>
      <c r="Q999" s="184">
        <v>0</v>
      </c>
      <c r="R999" s="184">
        <f>Q999*H999</f>
        <v>0</v>
      </c>
      <c r="S999" s="184">
        <v>0</v>
      </c>
      <c r="T999" s="185">
        <f>S999*H999</f>
        <v>0</v>
      </c>
      <c r="U999" s="36"/>
      <c r="V999" s="36"/>
      <c r="W999" s="36"/>
      <c r="X999" s="36"/>
      <c r="Y999" s="36"/>
      <c r="Z999" s="36"/>
      <c r="AA999" s="36"/>
      <c r="AB999" s="36"/>
      <c r="AC999" s="36"/>
      <c r="AD999" s="36"/>
      <c r="AE999" s="36"/>
      <c r="AR999" s="186" t="s">
        <v>252</v>
      </c>
      <c r="AT999" s="186" t="s">
        <v>123</v>
      </c>
      <c r="AU999" s="186" t="s">
        <v>81</v>
      </c>
      <c r="AY999" s="19" t="s">
        <v>120</v>
      </c>
      <c r="BE999" s="187">
        <f>IF(N999="základní",J999,0)</f>
        <v>0</v>
      </c>
      <c r="BF999" s="187">
        <f>IF(N999="snížená",J999,0)</f>
        <v>0</v>
      </c>
      <c r="BG999" s="187">
        <f>IF(N999="zákl. přenesená",J999,0)</f>
        <v>0</v>
      </c>
      <c r="BH999" s="187">
        <f>IF(N999="sníž. přenesená",J999,0)</f>
        <v>0</v>
      </c>
      <c r="BI999" s="187">
        <f>IF(N999="nulová",J999,0)</f>
        <v>0</v>
      </c>
      <c r="BJ999" s="19" t="s">
        <v>79</v>
      </c>
      <c r="BK999" s="187">
        <f>ROUND(I999*H999,2)</f>
        <v>0</v>
      </c>
      <c r="BL999" s="19" t="s">
        <v>252</v>
      </c>
      <c r="BM999" s="186" t="s">
        <v>2266</v>
      </c>
    </row>
    <row r="1000" spans="1:65" s="2" customFormat="1" ht="10">
      <c r="A1000" s="36"/>
      <c r="B1000" s="37"/>
      <c r="C1000" s="38"/>
      <c r="D1000" s="245" t="s">
        <v>538</v>
      </c>
      <c r="E1000" s="38"/>
      <c r="F1000" s="246" t="s">
        <v>1170</v>
      </c>
      <c r="G1000" s="38"/>
      <c r="H1000" s="38"/>
      <c r="I1000" s="247"/>
      <c r="J1000" s="38"/>
      <c r="K1000" s="38"/>
      <c r="L1000" s="41"/>
      <c r="M1000" s="248"/>
      <c r="N1000" s="249"/>
      <c r="O1000" s="66"/>
      <c r="P1000" s="66"/>
      <c r="Q1000" s="66"/>
      <c r="R1000" s="66"/>
      <c r="S1000" s="66"/>
      <c r="T1000" s="67"/>
      <c r="U1000" s="36"/>
      <c r="V1000" s="36"/>
      <c r="W1000" s="36"/>
      <c r="X1000" s="36"/>
      <c r="Y1000" s="36"/>
      <c r="Z1000" s="36"/>
      <c r="AA1000" s="36"/>
      <c r="AB1000" s="36"/>
      <c r="AC1000" s="36"/>
      <c r="AD1000" s="36"/>
      <c r="AE1000" s="36"/>
      <c r="AT1000" s="19" t="s">
        <v>538</v>
      </c>
      <c r="AU1000" s="19" t="s">
        <v>81</v>
      </c>
    </row>
    <row r="1001" spans="1:65" s="15" customFormat="1" ht="10">
      <c r="B1001" s="211"/>
      <c r="C1001" s="212"/>
      <c r="D1001" s="190" t="s">
        <v>130</v>
      </c>
      <c r="E1001" s="213" t="s">
        <v>19</v>
      </c>
      <c r="F1001" s="214" t="s">
        <v>2258</v>
      </c>
      <c r="G1001" s="212"/>
      <c r="H1001" s="213" t="s">
        <v>19</v>
      </c>
      <c r="I1001" s="215"/>
      <c r="J1001" s="212"/>
      <c r="K1001" s="212"/>
      <c r="L1001" s="216"/>
      <c r="M1001" s="217"/>
      <c r="N1001" s="218"/>
      <c r="O1001" s="218"/>
      <c r="P1001" s="218"/>
      <c r="Q1001" s="218"/>
      <c r="R1001" s="218"/>
      <c r="S1001" s="218"/>
      <c r="T1001" s="219"/>
      <c r="AT1001" s="220" t="s">
        <v>130</v>
      </c>
      <c r="AU1001" s="220" t="s">
        <v>81</v>
      </c>
      <c r="AV1001" s="15" t="s">
        <v>79</v>
      </c>
      <c r="AW1001" s="15" t="s">
        <v>132</v>
      </c>
      <c r="AX1001" s="15" t="s">
        <v>71</v>
      </c>
      <c r="AY1001" s="220" t="s">
        <v>120</v>
      </c>
    </row>
    <row r="1002" spans="1:65" s="13" customFormat="1" ht="10">
      <c r="B1002" s="188"/>
      <c r="C1002" s="189"/>
      <c r="D1002" s="190" t="s">
        <v>130</v>
      </c>
      <c r="E1002" s="191" t="s">
        <v>19</v>
      </c>
      <c r="F1002" s="192" t="s">
        <v>2267</v>
      </c>
      <c r="G1002" s="189"/>
      <c r="H1002" s="193">
        <v>16.32</v>
      </c>
      <c r="I1002" s="194"/>
      <c r="J1002" s="189"/>
      <c r="K1002" s="189"/>
      <c r="L1002" s="195"/>
      <c r="M1002" s="196"/>
      <c r="N1002" s="197"/>
      <c r="O1002" s="197"/>
      <c r="P1002" s="197"/>
      <c r="Q1002" s="197"/>
      <c r="R1002" s="197"/>
      <c r="S1002" s="197"/>
      <c r="T1002" s="198"/>
      <c r="AT1002" s="199" t="s">
        <v>130</v>
      </c>
      <c r="AU1002" s="199" t="s">
        <v>81</v>
      </c>
      <c r="AV1002" s="13" t="s">
        <v>81</v>
      </c>
      <c r="AW1002" s="13" t="s">
        <v>132</v>
      </c>
      <c r="AX1002" s="13" t="s">
        <v>71</v>
      </c>
      <c r="AY1002" s="199" t="s">
        <v>120</v>
      </c>
    </row>
    <row r="1003" spans="1:65" s="15" customFormat="1" ht="10">
      <c r="B1003" s="211"/>
      <c r="C1003" s="212"/>
      <c r="D1003" s="190" t="s">
        <v>130</v>
      </c>
      <c r="E1003" s="213" t="s">
        <v>19</v>
      </c>
      <c r="F1003" s="214" t="s">
        <v>2260</v>
      </c>
      <c r="G1003" s="212"/>
      <c r="H1003" s="213" t="s">
        <v>19</v>
      </c>
      <c r="I1003" s="215"/>
      <c r="J1003" s="212"/>
      <c r="K1003" s="212"/>
      <c r="L1003" s="216"/>
      <c r="M1003" s="217"/>
      <c r="N1003" s="218"/>
      <c r="O1003" s="218"/>
      <c r="P1003" s="218"/>
      <c r="Q1003" s="218"/>
      <c r="R1003" s="218"/>
      <c r="S1003" s="218"/>
      <c r="T1003" s="219"/>
      <c r="AT1003" s="220" t="s">
        <v>130</v>
      </c>
      <c r="AU1003" s="220" t="s">
        <v>81</v>
      </c>
      <c r="AV1003" s="15" t="s">
        <v>79</v>
      </c>
      <c r="AW1003" s="15" t="s">
        <v>132</v>
      </c>
      <c r="AX1003" s="15" t="s">
        <v>71</v>
      </c>
      <c r="AY1003" s="220" t="s">
        <v>120</v>
      </c>
    </row>
    <row r="1004" spans="1:65" s="13" customFormat="1" ht="10">
      <c r="B1004" s="188"/>
      <c r="C1004" s="189"/>
      <c r="D1004" s="190" t="s">
        <v>130</v>
      </c>
      <c r="E1004" s="191" t="s">
        <v>19</v>
      </c>
      <c r="F1004" s="192" t="s">
        <v>2268</v>
      </c>
      <c r="G1004" s="189"/>
      <c r="H1004" s="193">
        <v>22.86</v>
      </c>
      <c r="I1004" s="194"/>
      <c r="J1004" s="189"/>
      <c r="K1004" s="189"/>
      <c r="L1004" s="195"/>
      <c r="M1004" s="196"/>
      <c r="N1004" s="197"/>
      <c r="O1004" s="197"/>
      <c r="P1004" s="197"/>
      <c r="Q1004" s="197"/>
      <c r="R1004" s="197"/>
      <c r="S1004" s="197"/>
      <c r="T1004" s="198"/>
      <c r="AT1004" s="199" t="s">
        <v>130</v>
      </c>
      <c r="AU1004" s="199" t="s">
        <v>81</v>
      </c>
      <c r="AV1004" s="13" t="s">
        <v>81</v>
      </c>
      <c r="AW1004" s="13" t="s">
        <v>132</v>
      </c>
      <c r="AX1004" s="13" t="s">
        <v>71</v>
      </c>
      <c r="AY1004" s="199" t="s">
        <v>120</v>
      </c>
    </row>
    <row r="1005" spans="1:65" s="15" customFormat="1" ht="10">
      <c r="B1005" s="211"/>
      <c r="C1005" s="212"/>
      <c r="D1005" s="190" t="s">
        <v>130</v>
      </c>
      <c r="E1005" s="213" t="s">
        <v>19</v>
      </c>
      <c r="F1005" s="214" t="s">
        <v>1183</v>
      </c>
      <c r="G1005" s="212"/>
      <c r="H1005" s="213" t="s">
        <v>19</v>
      </c>
      <c r="I1005" s="215"/>
      <c r="J1005" s="212"/>
      <c r="K1005" s="212"/>
      <c r="L1005" s="216"/>
      <c r="M1005" s="217"/>
      <c r="N1005" s="218"/>
      <c r="O1005" s="218"/>
      <c r="P1005" s="218"/>
      <c r="Q1005" s="218"/>
      <c r="R1005" s="218"/>
      <c r="S1005" s="218"/>
      <c r="T1005" s="219"/>
      <c r="AT1005" s="220" t="s">
        <v>130</v>
      </c>
      <c r="AU1005" s="220" t="s">
        <v>81</v>
      </c>
      <c r="AV1005" s="15" t="s">
        <v>79</v>
      </c>
      <c r="AW1005" s="15" t="s">
        <v>132</v>
      </c>
      <c r="AX1005" s="15" t="s">
        <v>71</v>
      </c>
      <c r="AY1005" s="220" t="s">
        <v>120</v>
      </c>
    </row>
    <row r="1006" spans="1:65" s="13" customFormat="1" ht="10">
      <c r="B1006" s="188"/>
      <c r="C1006" s="189"/>
      <c r="D1006" s="190" t="s">
        <v>130</v>
      </c>
      <c r="E1006" s="191" t="s">
        <v>19</v>
      </c>
      <c r="F1006" s="192" t="s">
        <v>2269</v>
      </c>
      <c r="G1006" s="189"/>
      <c r="H1006" s="193">
        <v>10.864000000000001</v>
      </c>
      <c r="I1006" s="194"/>
      <c r="J1006" s="189"/>
      <c r="K1006" s="189"/>
      <c r="L1006" s="195"/>
      <c r="M1006" s="196"/>
      <c r="N1006" s="197"/>
      <c r="O1006" s="197"/>
      <c r="P1006" s="197"/>
      <c r="Q1006" s="197"/>
      <c r="R1006" s="197"/>
      <c r="S1006" s="197"/>
      <c r="T1006" s="198"/>
      <c r="AT1006" s="199" t="s">
        <v>130</v>
      </c>
      <c r="AU1006" s="199" t="s">
        <v>81</v>
      </c>
      <c r="AV1006" s="13" t="s">
        <v>81</v>
      </c>
      <c r="AW1006" s="13" t="s">
        <v>132</v>
      </c>
      <c r="AX1006" s="13" t="s">
        <v>71</v>
      </c>
      <c r="AY1006" s="199" t="s">
        <v>120</v>
      </c>
    </row>
    <row r="1007" spans="1:65" s="15" customFormat="1" ht="10">
      <c r="B1007" s="211"/>
      <c r="C1007" s="212"/>
      <c r="D1007" s="190" t="s">
        <v>130</v>
      </c>
      <c r="E1007" s="213" t="s">
        <v>19</v>
      </c>
      <c r="F1007" s="214" t="s">
        <v>1185</v>
      </c>
      <c r="G1007" s="212"/>
      <c r="H1007" s="213" t="s">
        <v>19</v>
      </c>
      <c r="I1007" s="215"/>
      <c r="J1007" s="212"/>
      <c r="K1007" s="212"/>
      <c r="L1007" s="216"/>
      <c r="M1007" s="217"/>
      <c r="N1007" s="218"/>
      <c r="O1007" s="218"/>
      <c r="P1007" s="218"/>
      <c r="Q1007" s="218"/>
      <c r="R1007" s="218"/>
      <c r="S1007" s="218"/>
      <c r="T1007" s="219"/>
      <c r="AT1007" s="220" t="s">
        <v>130</v>
      </c>
      <c r="AU1007" s="220" t="s">
        <v>81</v>
      </c>
      <c r="AV1007" s="15" t="s">
        <v>79</v>
      </c>
      <c r="AW1007" s="15" t="s">
        <v>132</v>
      </c>
      <c r="AX1007" s="15" t="s">
        <v>71</v>
      </c>
      <c r="AY1007" s="220" t="s">
        <v>120</v>
      </c>
    </row>
    <row r="1008" spans="1:65" s="13" customFormat="1" ht="10">
      <c r="B1008" s="188"/>
      <c r="C1008" s="189"/>
      <c r="D1008" s="190" t="s">
        <v>130</v>
      </c>
      <c r="E1008" s="191" t="s">
        <v>19</v>
      </c>
      <c r="F1008" s="192" t="s">
        <v>2270</v>
      </c>
      <c r="G1008" s="189"/>
      <c r="H1008" s="193">
        <v>11.654999999999999</v>
      </c>
      <c r="I1008" s="194"/>
      <c r="J1008" s="189"/>
      <c r="K1008" s="189"/>
      <c r="L1008" s="195"/>
      <c r="M1008" s="196"/>
      <c r="N1008" s="197"/>
      <c r="O1008" s="197"/>
      <c r="P1008" s="197"/>
      <c r="Q1008" s="197"/>
      <c r="R1008" s="197"/>
      <c r="S1008" s="197"/>
      <c r="T1008" s="198"/>
      <c r="AT1008" s="199" t="s">
        <v>130</v>
      </c>
      <c r="AU1008" s="199" t="s">
        <v>81</v>
      </c>
      <c r="AV1008" s="13" t="s">
        <v>81</v>
      </c>
      <c r="AW1008" s="13" t="s">
        <v>132</v>
      </c>
      <c r="AX1008" s="13" t="s">
        <v>71</v>
      </c>
      <c r="AY1008" s="199" t="s">
        <v>120</v>
      </c>
    </row>
    <row r="1009" spans="1:65" s="14" customFormat="1" ht="10">
      <c r="B1009" s="200"/>
      <c r="C1009" s="201"/>
      <c r="D1009" s="190" t="s">
        <v>130</v>
      </c>
      <c r="E1009" s="202" t="s">
        <v>19</v>
      </c>
      <c r="F1009" s="203" t="s">
        <v>133</v>
      </c>
      <c r="G1009" s="201"/>
      <c r="H1009" s="204">
        <v>61.698999999999998</v>
      </c>
      <c r="I1009" s="205"/>
      <c r="J1009" s="201"/>
      <c r="K1009" s="201"/>
      <c r="L1009" s="206"/>
      <c r="M1009" s="207"/>
      <c r="N1009" s="208"/>
      <c r="O1009" s="208"/>
      <c r="P1009" s="208"/>
      <c r="Q1009" s="208"/>
      <c r="R1009" s="208"/>
      <c r="S1009" s="208"/>
      <c r="T1009" s="209"/>
      <c r="AT1009" s="210" t="s">
        <v>130</v>
      </c>
      <c r="AU1009" s="210" t="s">
        <v>81</v>
      </c>
      <c r="AV1009" s="14" t="s">
        <v>128</v>
      </c>
      <c r="AW1009" s="14" t="s">
        <v>132</v>
      </c>
      <c r="AX1009" s="14" t="s">
        <v>79</v>
      </c>
      <c r="AY1009" s="210" t="s">
        <v>120</v>
      </c>
    </row>
    <row r="1010" spans="1:65" s="2" customFormat="1" ht="16.5" customHeight="1">
      <c r="A1010" s="36"/>
      <c r="B1010" s="37"/>
      <c r="C1010" s="232" t="s">
        <v>1406</v>
      </c>
      <c r="D1010" s="232" t="s">
        <v>186</v>
      </c>
      <c r="E1010" s="233" t="s">
        <v>1187</v>
      </c>
      <c r="F1010" s="234" t="s">
        <v>1188</v>
      </c>
      <c r="G1010" s="235" t="s">
        <v>189</v>
      </c>
      <c r="H1010" s="236">
        <v>6.7000000000000004E-2</v>
      </c>
      <c r="I1010" s="237"/>
      <c r="J1010" s="238">
        <f>ROUND(I1010*H1010,2)</f>
        <v>0</v>
      </c>
      <c r="K1010" s="234" t="s">
        <v>536</v>
      </c>
      <c r="L1010" s="239"/>
      <c r="M1010" s="240" t="s">
        <v>19</v>
      </c>
      <c r="N1010" s="241" t="s">
        <v>42</v>
      </c>
      <c r="O1010" s="66"/>
      <c r="P1010" s="184">
        <f>O1010*H1010</f>
        <v>0</v>
      </c>
      <c r="Q1010" s="184">
        <v>1</v>
      </c>
      <c r="R1010" s="184">
        <f>Q1010*H1010</f>
        <v>6.7000000000000004E-2</v>
      </c>
      <c r="S1010" s="184">
        <v>0</v>
      </c>
      <c r="T1010" s="185">
        <f>S1010*H1010</f>
        <v>0</v>
      </c>
      <c r="U1010" s="36"/>
      <c r="V1010" s="36"/>
      <c r="W1010" s="36"/>
      <c r="X1010" s="36"/>
      <c r="Y1010" s="36"/>
      <c r="Z1010" s="36"/>
      <c r="AA1010" s="36"/>
      <c r="AB1010" s="36"/>
      <c r="AC1010" s="36"/>
      <c r="AD1010" s="36"/>
      <c r="AE1010" s="36"/>
      <c r="AR1010" s="186" t="s">
        <v>337</v>
      </c>
      <c r="AT1010" s="186" t="s">
        <v>186</v>
      </c>
      <c r="AU1010" s="186" t="s">
        <v>81</v>
      </c>
      <c r="AY1010" s="19" t="s">
        <v>120</v>
      </c>
      <c r="BE1010" s="187">
        <f>IF(N1010="základní",J1010,0)</f>
        <v>0</v>
      </c>
      <c r="BF1010" s="187">
        <f>IF(N1010="snížená",J1010,0)</f>
        <v>0</v>
      </c>
      <c r="BG1010" s="187">
        <f>IF(N1010="zákl. přenesená",J1010,0)</f>
        <v>0</v>
      </c>
      <c r="BH1010" s="187">
        <f>IF(N1010="sníž. přenesená",J1010,0)</f>
        <v>0</v>
      </c>
      <c r="BI1010" s="187">
        <f>IF(N1010="nulová",J1010,0)</f>
        <v>0</v>
      </c>
      <c r="BJ1010" s="19" t="s">
        <v>79</v>
      </c>
      <c r="BK1010" s="187">
        <f>ROUND(I1010*H1010,2)</f>
        <v>0</v>
      </c>
      <c r="BL1010" s="19" t="s">
        <v>252</v>
      </c>
      <c r="BM1010" s="186" t="s">
        <v>2271</v>
      </c>
    </row>
    <row r="1011" spans="1:65" s="2" customFormat="1" ht="18">
      <c r="A1011" s="36"/>
      <c r="B1011" s="37"/>
      <c r="C1011" s="38"/>
      <c r="D1011" s="190" t="s">
        <v>1087</v>
      </c>
      <c r="E1011" s="38"/>
      <c r="F1011" s="250" t="s">
        <v>1190</v>
      </c>
      <c r="G1011" s="38"/>
      <c r="H1011" s="38"/>
      <c r="I1011" s="247"/>
      <c r="J1011" s="38"/>
      <c r="K1011" s="38"/>
      <c r="L1011" s="41"/>
      <c r="M1011" s="248"/>
      <c r="N1011" s="249"/>
      <c r="O1011" s="66"/>
      <c r="P1011" s="66"/>
      <c r="Q1011" s="66"/>
      <c r="R1011" s="66"/>
      <c r="S1011" s="66"/>
      <c r="T1011" s="67"/>
      <c r="U1011" s="36"/>
      <c r="V1011" s="36"/>
      <c r="W1011" s="36"/>
      <c r="X1011" s="36"/>
      <c r="Y1011" s="36"/>
      <c r="Z1011" s="36"/>
      <c r="AA1011" s="36"/>
      <c r="AB1011" s="36"/>
      <c r="AC1011" s="36"/>
      <c r="AD1011" s="36"/>
      <c r="AE1011" s="36"/>
      <c r="AT1011" s="19" t="s">
        <v>1087</v>
      </c>
      <c r="AU1011" s="19" t="s">
        <v>81</v>
      </c>
    </row>
    <row r="1012" spans="1:65" s="15" customFormat="1" ht="10">
      <c r="B1012" s="211"/>
      <c r="C1012" s="212"/>
      <c r="D1012" s="190" t="s">
        <v>130</v>
      </c>
      <c r="E1012" s="213" t="s">
        <v>19</v>
      </c>
      <c r="F1012" s="214" t="s">
        <v>1191</v>
      </c>
      <c r="G1012" s="212"/>
      <c r="H1012" s="213" t="s">
        <v>19</v>
      </c>
      <c r="I1012" s="215"/>
      <c r="J1012" s="212"/>
      <c r="K1012" s="212"/>
      <c r="L1012" s="216"/>
      <c r="M1012" s="217"/>
      <c r="N1012" s="218"/>
      <c r="O1012" s="218"/>
      <c r="P1012" s="218"/>
      <c r="Q1012" s="218"/>
      <c r="R1012" s="218"/>
      <c r="S1012" s="218"/>
      <c r="T1012" s="219"/>
      <c r="AT1012" s="220" t="s">
        <v>130</v>
      </c>
      <c r="AU1012" s="220" t="s">
        <v>81</v>
      </c>
      <c r="AV1012" s="15" t="s">
        <v>79</v>
      </c>
      <c r="AW1012" s="15" t="s">
        <v>132</v>
      </c>
      <c r="AX1012" s="15" t="s">
        <v>71</v>
      </c>
      <c r="AY1012" s="220" t="s">
        <v>120</v>
      </c>
    </row>
    <row r="1013" spans="1:65" s="13" customFormat="1" ht="10">
      <c r="B1013" s="188"/>
      <c r="C1013" s="189"/>
      <c r="D1013" s="190" t="s">
        <v>130</v>
      </c>
      <c r="E1013" s="191" t="s">
        <v>19</v>
      </c>
      <c r="F1013" s="192" t="s">
        <v>2272</v>
      </c>
      <c r="G1013" s="189"/>
      <c r="H1013" s="193">
        <v>6.6996650000000005E-2</v>
      </c>
      <c r="I1013" s="194"/>
      <c r="J1013" s="189"/>
      <c r="K1013" s="189"/>
      <c r="L1013" s="195"/>
      <c r="M1013" s="196"/>
      <c r="N1013" s="197"/>
      <c r="O1013" s="197"/>
      <c r="P1013" s="197"/>
      <c r="Q1013" s="197"/>
      <c r="R1013" s="197"/>
      <c r="S1013" s="197"/>
      <c r="T1013" s="198"/>
      <c r="AT1013" s="199" t="s">
        <v>130</v>
      </c>
      <c r="AU1013" s="199" t="s">
        <v>81</v>
      </c>
      <c r="AV1013" s="13" t="s">
        <v>81</v>
      </c>
      <c r="AW1013" s="13" t="s">
        <v>132</v>
      </c>
      <c r="AX1013" s="13" t="s">
        <v>79</v>
      </c>
      <c r="AY1013" s="199" t="s">
        <v>120</v>
      </c>
    </row>
    <row r="1014" spans="1:65" s="2" customFormat="1" ht="24.15" customHeight="1">
      <c r="A1014" s="36"/>
      <c r="B1014" s="37"/>
      <c r="C1014" s="175" t="s">
        <v>1429</v>
      </c>
      <c r="D1014" s="175" t="s">
        <v>123</v>
      </c>
      <c r="E1014" s="176" t="s">
        <v>1194</v>
      </c>
      <c r="F1014" s="177" t="s">
        <v>1195</v>
      </c>
      <c r="G1014" s="178" t="s">
        <v>404</v>
      </c>
      <c r="H1014" s="179">
        <v>39.18</v>
      </c>
      <c r="I1014" s="180"/>
      <c r="J1014" s="181">
        <f>ROUND(I1014*H1014,2)</f>
        <v>0</v>
      </c>
      <c r="K1014" s="177" t="s">
        <v>536</v>
      </c>
      <c r="L1014" s="41"/>
      <c r="M1014" s="182" t="s">
        <v>19</v>
      </c>
      <c r="N1014" s="183" t="s">
        <v>42</v>
      </c>
      <c r="O1014" s="66"/>
      <c r="P1014" s="184">
        <f>O1014*H1014</f>
        <v>0</v>
      </c>
      <c r="Q1014" s="184">
        <v>0</v>
      </c>
      <c r="R1014" s="184">
        <f>Q1014*H1014</f>
        <v>0</v>
      </c>
      <c r="S1014" s="184">
        <v>0</v>
      </c>
      <c r="T1014" s="185">
        <f>S1014*H1014</f>
        <v>0</v>
      </c>
      <c r="U1014" s="36"/>
      <c r="V1014" s="36"/>
      <c r="W1014" s="36"/>
      <c r="X1014" s="36"/>
      <c r="Y1014" s="36"/>
      <c r="Z1014" s="36"/>
      <c r="AA1014" s="36"/>
      <c r="AB1014" s="36"/>
      <c r="AC1014" s="36"/>
      <c r="AD1014" s="36"/>
      <c r="AE1014" s="36"/>
      <c r="AR1014" s="186" t="s">
        <v>252</v>
      </c>
      <c r="AT1014" s="186" t="s">
        <v>123</v>
      </c>
      <c r="AU1014" s="186" t="s">
        <v>81</v>
      </c>
      <c r="AY1014" s="19" t="s">
        <v>120</v>
      </c>
      <c r="BE1014" s="187">
        <f>IF(N1014="základní",J1014,0)</f>
        <v>0</v>
      </c>
      <c r="BF1014" s="187">
        <f>IF(N1014="snížená",J1014,0)</f>
        <v>0</v>
      </c>
      <c r="BG1014" s="187">
        <f>IF(N1014="zákl. přenesená",J1014,0)</f>
        <v>0</v>
      </c>
      <c r="BH1014" s="187">
        <f>IF(N1014="sníž. přenesená",J1014,0)</f>
        <v>0</v>
      </c>
      <c r="BI1014" s="187">
        <f>IF(N1014="nulová",J1014,0)</f>
        <v>0</v>
      </c>
      <c r="BJ1014" s="19" t="s">
        <v>79</v>
      </c>
      <c r="BK1014" s="187">
        <f>ROUND(I1014*H1014,2)</f>
        <v>0</v>
      </c>
      <c r="BL1014" s="19" t="s">
        <v>252</v>
      </c>
      <c r="BM1014" s="186" t="s">
        <v>2273</v>
      </c>
    </row>
    <row r="1015" spans="1:65" s="2" customFormat="1" ht="10">
      <c r="A1015" s="36"/>
      <c r="B1015" s="37"/>
      <c r="C1015" s="38"/>
      <c r="D1015" s="245" t="s">
        <v>538</v>
      </c>
      <c r="E1015" s="38"/>
      <c r="F1015" s="246" t="s">
        <v>1197</v>
      </c>
      <c r="G1015" s="38"/>
      <c r="H1015" s="38"/>
      <c r="I1015" s="247"/>
      <c r="J1015" s="38"/>
      <c r="K1015" s="38"/>
      <c r="L1015" s="41"/>
      <c r="M1015" s="248"/>
      <c r="N1015" s="249"/>
      <c r="O1015" s="66"/>
      <c r="P1015" s="66"/>
      <c r="Q1015" s="66"/>
      <c r="R1015" s="66"/>
      <c r="S1015" s="66"/>
      <c r="T1015" s="67"/>
      <c r="U1015" s="36"/>
      <c r="V1015" s="36"/>
      <c r="W1015" s="36"/>
      <c r="X1015" s="36"/>
      <c r="Y1015" s="36"/>
      <c r="Z1015" s="36"/>
      <c r="AA1015" s="36"/>
      <c r="AB1015" s="36"/>
      <c r="AC1015" s="36"/>
      <c r="AD1015" s="36"/>
      <c r="AE1015" s="36"/>
      <c r="AT1015" s="19" t="s">
        <v>538</v>
      </c>
      <c r="AU1015" s="19" t="s">
        <v>81</v>
      </c>
    </row>
    <row r="1016" spans="1:65" s="15" customFormat="1" ht="10">
      <c r="B1016" s="211"/>
      <c r="C1016" s="212"/>
      <c r="D1016" s="190" t="s">
        <v>130</v>
      </c>
      <c r="E1016" s="213" t="s">
        <v>19</v>
      </c>
      <c r="F1016" s="214" t="s">
        <v>2258</v>
      </c>
      <c r="G1016" s="212"/>
      <c r="H1016" s="213" t="s">
        <v>19</v>
      </c>
      <c r="I1016" s="215"/>
      <c r="J1016" s="212"/>
      <c r="K1016" s="212"/>
      <c r="L1016" s="216"/>
      <c r="M1016" s="217"/>
      <c r="N1016" s="218"/>
      <c r="O1016" s="218"/>
      <c r="P1016" s="218"/>
      <c r="Q1016" s="218"/>
      <c r="R1016" s="218"/>
      <c r="S1016" s="218"/>
      <c r="T1016" s="219"/>
      <c r="AT1016" s="220" t="s">
        <v>130</v>
      </c>
      <c r="AU1016" s="220" t="s">
        <v>81</v>
      </c>
      <c r="AV1016" s="15" t="s">
        <v>79</v>
      </c>
      <c r="AW1016" s="15" t="s">
        <v>132</v>
      </c>
      <c r="AX1016" s="15" t="s">
        <v>71</v>
      </c>
      <c r="AY1016" s="220" t="s">
        <v>120</v>
      </c>
    </row>
    <row r="1017" spans="1:65" s="13" customFormat="1" ht="10">
      <c r="B1017" s="188"/>
      <c r="C1017" s="189"/>
      <c r="D1017" s="190" t="s">
        <v>130</v>
      </c>
      <c r="E1017" s="191" t="s">
        <v>19</v>
      </c>
      <c r="F1017" s="192" t="s">
        <v>2274</v>
      </c>
      <c r="G1017" s="189"/>
      <c r="H1017" s="193">
        <v>16.32</v>
      </c>
      <c r="I1017" s="194"/>
      <c r="J1017" s="189"/>
      <c r="K1017" s="189"/>
      <c r="L1017" s="195"/>
      <c r="M1017" s="196"/>
      <c r="N1017" s="197"/>
      <c r="O1017" s="197"/>
      <c r="P1017" s="197"/>
      <c r="Q1017" s="197"/>
      <c r="R1017" s="197"/>
      <c r="S1017" s="197"/>
      <c r="T1017" s="198"/>
      <c r="AT1017" s="199" t="s">
        <v>130</v>
      </c>
      <c r="AU1017" s="199" t="s">
        <v>81</v>
      </c>
      <c r="AV1017" s="13" t="s">
        <v>81</v>
      </c>
      <c r="AW1017" s="13" t="s">
        <v>132</v>
      </c>
      <c r="AX1017" s="13" t="s">
        <v>71</v>
      </c>
      <c r="AY1017" s="199" t="s">
        <v>120</v>
      </c>
    </row>
    <row r="1018" spans="1:65" s="15" customFormat="1" ht="10">
      <c r="B1018" s="211"/>
      <c r="C1018" s="212"/>
      <c r="D1018" s="190" t="s">
        <v>130</v>
      </c>
      <c r="E1018" s="213" t="s">
        <v>19</v>
      </c>
      <c r="F1018" s="214" t="s">
        <v>2260</v>
      </c>
      <c r="G1018" s="212"/>
      <c r="H1018" s="213" t="s">
        <v>19</v>
      </c>
      <c r="I1018" s="215"/>
      <c r="J1018" s="212"/>
      <c r="K1018" s="212"/>
      <c r="L1018" s="216"/>
      <c r="M1018" s="217"/>
      <c r="N1018" s="218"/>
      <c r="O1018" s="218"/>
      <c r="P1018" s="218"/>
      <c r="Q1018" s="218"/>
      <c r="R1018" s="218"/>
      <c r="S1018" s="218"/>
      <c r="T1018" s="219"/>
      <c r="AT1018" s="220" t="s">
        <v>130</v>
      </c>
      <c r="AU1018" s="220" t="s">
        <v>81</v>
      </c>
      <c r="AV1018" s="15" t="s">
        <v>79</v>
      </c>
      <c r="AW1018" s="15" t="s">
        <v>132</v>
      </c>
      <c r="AX1018" s="15" t="s">
        <v>71</v>
      </c>
      <c r="AY1018" s="220" t="s">
        <v>120</v>
      </c>
    </row>
    <row r="1019" spans="1:65" s="13" customFormat="1" ht="10">
      <c r="B1019" s="188"/>
      <c r="C1019" s="189"/>
      <c r="D1019" s="190" t="s">
        <v>130</v>
      </c>
      <c r="E1019" s="191" t="s">
        <v>19</v>
      </c>
      <c r="F1019" s="192" t="s">
        <v>2268</v>
      </c>
      <c r="G1019" s="189"/>
      <c r="H1019" s="193">
        <v>22.86</v>
      </c>
      <c r="I1019" s="194"/>
      <c r="J1019" s="189"/>
      <c r="K1019" s="189"/>
      <c r="L1019" s="195"/>
      <c r="M1019" s="196"/>
      <c r="N1019" s="197"/>
      <c r="O1019" s="197"/>
      <c r="P1019" s="197"/>
      <c r="Q1019" s="197"/>
      <c r="R1019" s="197"/>
      <c r="S1019" s="197"/>
      <c r="T1019" s="198"/>
      <c r="AT1019" s="199" t="s">
        <v>130</v>
      </c>
      <c r="AU1019" s="199" t="s">
        <v>81</v>
      </c>
      <c r="AV1019" s="13" t="s">
        <v>81</v>
      </c>
      <c r="AW1019" s="13" t="s">
        <v>132</v>
      </c>
      <c r="AX1019" s="13" t="s">
        <v>71</v>
      </c>
      <c r="AY1019" s="199" t="s">
        <v>120</v>
      </c>
    </row>
    <row r="1020" spans="1:65" s="14" customFormat="1" ht="10">
      <c r="B1020" s="200"/>
      <c r="C1020" s="201"/>
      <c r="D1020" s="190" t="s">
        <v>130</v>
      </c>
      <c r="E1020" s="202" t="s">
        <v>19</v>
      </c>
      <c r="F1020" s="203" t="s">
        <v>133</v>
      </c>
      <c r="G1020" s="201"/>
      <c r="H1020" s="204">
        <v>39.18</v>
      </c>
      <c r="I1020" s="205"/>
      <c r="J1020" s="201"/>
      <c r="K1020" s="201"/>
      <c r="L1020" s="206"/>
      <c r="M1020" s="207"/>
      <c r="N1020" s="208"/>
      <c r="O1020" s="208"/>
      <c r="P1020" s="208"/>
      <c r="Q1020" s="208"/>
      <c r="R1020" s="208"/>
      <c r="S1020" s="208"/>
      <c r="T1020" s="209"/>
      <c r="AT1020" s="210" t="s">
        <v>130</v>
      </c>
      <c r="AU1020" s="210" t="s">
        <v>81</v>
      </c>
      <c r="AV1020" s="14" t="s">
        <v>128</v>
      </c>
      <c r="AW1020" s="14" t="s">
        <v>132</v>
      </c>
      <c r="AX1020" s="14" t="s">
        <v>79</v>
      </c>
      <c r="AY1020" s="210" t="s">
        <v>120</v>
      </c>
    </row>
    <row r="1021" spans="1:65" s="2" customFormat="1" ht="16.5" customHeight="1">
      <c r="A1021" s="36"/>
      <c r="B1021" s="37"/>
      <c r="C1021" s="232" t="s">
        <v>1435</v>
      </c>
      <c r="D1021" s="232" t="s">
        <v>186</v>
      </c>
      <c r="E1021" s="233" t="s">
        <v>2275</v>
      </c>
      <c r="F1021" s="234" t="s">
        <v>2276</v>
      </c>
      <c r="G1021" s="235" t="s">
        <v>189</v>
      </c>
      <c r="H1021" s="236">
        <v>0.04</v>
      </c>
      <c r="I1021" s="237"/>
      <c r="J1021" s="238">
        <f>ROUND(I1021*H1021,2)</f>
        <v>0</v>
      </c>
      <c r="K1021" s="234" t="s">
        <v>536</v>
      </c>
      <c r="L1021" s="239"/>
      <c r="M1021" s="240" t="s">
        <v>19</v>
      </c>
      <c r="N1021" s="241" t="s">
        <v>42</v>
      </c>
      <c r="O1021" s="66"/>
      <c r="P1021" s="184">
        <f>O1021*H1021</f>
        <v>0</v>
      </c>
      <c r="Q1021" s="184">
        <v>1</v>
      </c>
      <c r="R1021" s="184">
        <f>Q1021*H1021</f>
        <v>0.04</v>
      </c>
      <c r="S1021" s="184">
        <v>0</v>
      </c>
      <c r="T1021" s="185">
        <f>S1021*H1021</f>
        <v>0</v>
      </c>
      <c r="U1021" s="36"/>
      <c r="V1021" s="36"/>
      <c r="W1021" s="36"/>
      <c r="X1021" s="36"/>
      <c r="Y1021" s="36"/>
      <c r="Z1021" s="36"/>
      <c r="AA1021" s="36"/>
      <c r="AB1021" s="36"/>
      <c r="AC1021" s="36"/>
      <c r="AD1021" s="36"/>
      <c r="AE1021" s="36"/>
      <c r="AR1021" s="186" t="s">
        <v>337</v>
      </c>
      <c r="AT1021" s="186" t="s">
        <v>186</v>
      </c>
      <c r="AU1021" s="186" t="s">
        <v>81</v>
      </c>
      <c r="AY1021" s="19" t="s">
        <v>120</v>
      </c>
      <c r="BE1021" s="187">
        <f>IF(N1021="základní",J1021,0)</f>
        <v>0</v>
      </c>
      <c r="BF1021" s="187">
        <f>IF(N1021="snížená",J1021,0)</f>
        <v>0</v>
      </c>
      <c r="BG1021" s="187">
        <f>IF(N1021="zákl. přenesená",J1021,0)</f>
        <v>0</v>
      </c>
      <c r="BH1021" s="187">
        <f>IF(N1021="sníž. přenesená",J1021,0)</f>
        <v>0</v>
      </c>
      <c r="BI1021" s="187">
        <f>IF(N1021="nulová",J1021,0)</f>
        <v>0</v>
      </c>
      <c r="BJ1021" s="19" t="s">
        <v>79</v>
      </c>
      <c r="BK1021" s="187">
        <f>ROUND(I1021*H1021,2)</f>
        <v>0</v>
      </c>
      <c r="BL1021" s="19" t="s">
        <v>252</v>
      </c>
      <c r="BM1021" s="186" t="s">
        <v>2277</v>
      </c>
    </row>
    <row r="1022" spans="1:65" s="2" customFormat="1" ht="18">
      <c r="A1022" s="36"/>
      <c r="B1022" s="37"/>
      <c r="C1022" s="38"/>
      <c r="D1022" s="190" t="s">
        <v>1087</v>
      </c>
      <c r="E1022" s="38"/>
      <c r="F1022" s="250" t="s">
        <v>2278</v>
      </c>
      <c r="G1022" s="38"/>
      <c r="H1022" s="38"/>
      <c r="I1022" s="247"/>
      <c r="J1022" s="38"/>
      <c r="K1022" s="38"/>
      <c r="L1022" s="41"/>
      <c r="M1022" s="248"/>
      <c r="N1022" s="249"/>
      <c r="O1022" s="66"/>
      <c r="P1022" s="66"/>
      <c r="Q1022" s="66"/>
      <c r="R1022" s="66"/>
      <c r="S1022" s="66"/>
      <c r="T1022" s="67"/>
      <c r="U1022" s="36"/>
      <c r="V1022" s="36"/>
      <c r="W1022" s="36"/>
      <c r="X1022" s="36"/>
      <c r="Y1022" s="36"/>
      <c r="Z1022" s="36"/>
      <c r="AA1022" s="36"/>
      <c r="AB1022" s="36"/>
      <c r="AC1022" s="36"/>
      <c r="AD1022" s="36"/>
      <c r="AE1022" s="36"/>
      <c r="AT1022" s="19" t="s">
        <v>1087</v>
      </c>
      <c r="AU1022" s="19" t="s">
        <v>81</v>
      </c>
    </row>
    <row r="1023" spans="1:65" s="15" customFormat="1" ht="10">
      <c r="B1023" s="211"/>
      <c r="C1023" s="212"/>
      <c r="D1023" s="190" t="s">
        <v>130</v>
      </c>
      <c r="E1023" s="213" t="s">
        <v>19</v>
      </c>
      <c r="F1023" s="214" t="s">
        <v>2279</v>
      </c>
      <c r="G1023" s="212"/>
      <c r="H1023" s="213" t="s">
        <v>19</v>
      </c>
      <c r="I1023" s="215"/>
      <c r="J1023" s="212"/>
      <c r="K1023" s="212"/>
      <c r="L1023" s="216"/>
      <c r="M1023" s="217"/>
      <c r="N1023" s="218"/>
      <c r="O1023" s="218"/>
      <c r="P1023" s="218"/>
      <c r="Q1023" s="218"/>
      <c r="R1023" s="218"/>
      <c r="S1023" s="218"/>
      <c r="T1023" s="219"/>
      <c r="AT1023" s="220" t="s">
        <v>130</v>
      </c>
      <c r="AU1023" s="220" t="s">
        <v>81</v>
      </c>
      <c r="AV1023" s="15" t="s">
        <v>79</v>
      </c>
      <c r="AW1023" s="15" t="s">
        <v>132</v>
      </c>
      <c r="AX1023" s="15" t="s">
        <v>71</v>
      </c>
      <c r="AY1023" s="220" t="s">
        <v>120</v>
      </c>
    </row>
    <row r="1024" spans="1:65" s="13" customFormat="1" ht="10">
      <c r="B1024" s="188"/>
      <c r="C1024" s="189"/>
      <c r="D1024" s="190" t="s">
        <v>130</v>
      </c>
      <c r="E1024" s="191" t="s">
        <v>19</v>
      </c>
      <c r="F1024" s="192" t="s">
        <v>2280</v>
      </c>
      <c r="G1024" s="189"/>
      <c r="H1024" s="193">
        <v>4.0025999999999999E-2</v>
      </c>
      <c r="I1024" s="194"/>
      <c r="J1024" s="189"/>
      <c r="K1024" s="189"/>
      <c r="L1024" s="195"/>
      <c r="M1024" s="196"/>
      <c r="N1024" s="197"/>
      <c r="O1024" s="197"/>
      <c r="P1024" s="197"/>
      <c r="Q1024" s="197"/>
      <c r="R1024" s="197"/>
      <c r="S1024" s="197"/>
      <c r="T1024" s="198"/>
      <c r="AT1024" s="199" t="s">
        <v>130</v>
      </c>
      <c r="AU1024" s="199" t="s">
        <v>81</v>
      </c>
      <c r="AV1024" s="13" t="s">
        <v>81</v>
      </c>
      <c r="AW1024" s="13" t="s">
        <v>132</v>
      </c>
      <c r="AX1024" s="13" t="s">
        <v>79</v>
      </c>
      <c r="AY1024" s="199" t="s">
        <v>120</v>
      </c>
    </row>
    <row r="1025" spans="1:65" s="2" customFormat="1" ht="16.5" customHeight="1">
      <c r="A1025" s="36"/>
      <c r="B1025" s="37"/>
      <c r="C1025" s="175" t="s">
        <v>1441</v>
      </c>
      <c r="D1025" s="175" t="s">
        <v>123</v>
      </c>
      <c r="E1025" s="176" t="s">
        <v>1213</v>
      </c>
      <c r="F1025" s="177" t="s">
        <v>1214</v>
      </c>
      <c r="G1025" s="178" t="s">
        <v>404</v>
      </c>
      <c r="H1025" s="179">
        <v>25.736000000000001</v>
      </c>
      <c r="I1025" s="180"/>
      <c r="J1025" s="181">
        <f>ROUND(I1025*H1025,2)</f>
        <v>0</v>
      </c>
      <c r="K1025" s="177" t="s">
        <v>536</v>
      </c>
      <c r="L1025" s="41"/>
      <c r="M1025" s="182" t="s">
        <v>19</v>
      </c>
      <c r="N1025" s="183" t="s">
        <v>42</v>
      </c>
      <c r="O1025" s="66"/>
      <c r="P1025" s="184">
        <f>O1025*H1025</f>
        <v>0</v>
      </c>
      <c r="Q1025" s="184">
        <v>0</v>
      </c>
      <c r="R1025" s="184">
        <f>Q1025*H1025</f>
        <v>0</v>
      </c>
      <c r="S1025" s="184">
        <v>4.4999999999999997E-3</v>
      </c>
      <c r="T1025" s="185">
        <f>S1025*H1025</f>
        <v>0.115812</v>
      </c>
      <c r="U1025" s="36"/>
      <c r="V1025" s="36"/>
      <c r="W1025" s="36"/>
      <c r="X1025" s="36"/>
      <c r="Y1025" s="36"/>
      <c r="Z1025" s="36"/>
      <c r="AA1025" s="36"/>
      <c r="AB1025" s="36"/>
      <c r="AC1025" s="36"/>
      <c r="AD1025" s="36"/>
      <c r="AE1025" s="36"/>
      <c r="AR1025" s="186" t="s">
        <v>252</v>
      </c>
      <c r="AT1025" s="186" t="s">
        <v>123</v>
      </c>
      <c r="AU1025" s="186" t="s">
        <v>81</v>
      </c>
      <c r="AY1025" s="19" t="s">
        <v>120</v>
      </c>
      <c r="BE1025" s="187">
        <f>IF(N1025="základní",J1025,0)</f>
        <v>0</v>
      </c>
      <c r="BF1025" s="187">
        <f>IF(N1025="snížená",J1025,0)</f>
        <v>0</v>
      </c>
      <c r="BG1025" s="187">
        <f>IF(N1025="zákl. přenesená",J1025,0)</f>
        <v>0</v>
      </c>
      <c r="BH1025" s="187">
        <f>IF(N1025="sníž. přenesená",J1025,0)</f>
        <v>0</v>
      </c>
      <c r="BI1025" s="187">
        <f>IF(N1025="nulová",J1025,0)</f>
        <v>0</v>
      </c>
      <c r="BJ1025" s="19" t="s">
        <v>79</v>
      </c>
      <c r="BK1025" s="187">
        <f>ROUND(I1025*H1025,2)</f>
        <v>0</v>
      </c>
      <c r="BL1025" s="19" t="s">
        <v>252</v>
      </c>
      <c r="BM1025" s="186" t="s">
        <v>2281</v>
      </c>
    </row>
    <row r="1026" spans="1:65" s="2" customFormat="1" ht="10">
      <c r="A1026" s="36"/>
      <c r="B1026" s="37"/>
      <c r="C1026" s="38"/>
      <c r="D1026" s="245" t="s">
        <v>538</v>
      </c>
      <c r="E1026" s="38"/>
      <c r="F1026" s="246" t="s">
        <v>1216</v>
      </c>
      <c r="G1026" s="38"/>
      <c r="H1026" s="38"/>
      <c r="I1026" s="247"/>
      <c r="J1026" s="38"/>
      <c r="K1026" s="38"/>
      <c r="L1026" s="41"/>
      <c r="M1026" s="248"/>
      <c r="N1026" s="249"/>
      <c r="O1026" s="66"/>
      <c r="P1026" s="66"/>
      <c r="Q1026" s="66"/>
      <c r="R1026" s="66"/>
      <c r="S1026" s="66"/>
      <c r="T1026" s="67"/>
      <c r="U1026" s="36"/>
      <c r="V1026" s="36"/>
      <c r="W1026" s="36"/>
      <c r="X1026" s="36"/>
      <c r="Y1026" s="36"/>
      <c r="Z1026" s="36"/>
      <c r="AA1026" s="36"/>
      <c r="AB1026" s="36"/>
      <c r="AC1026" s="36"/>
      <c r="AD1026" s="36"/>
      <c r="AE1026" s="36"/>
      <c r="AT1026" s="19" t="s">
        <v>538</v>
      </c>
      <c r="AU1026" s="19" t="s">
        <v>81</v>
      </c>
    </row>
    <row r="1027" spans="1:65" s="15" customFormat="1" ht="10">
      <c r="B1027" s="211"/>
      <c r="C1027" s="212"/>
      <c r="D1027" s="190" t="s">
        <v>130</v>
      </c>
      <c r="E1027" s="213" t="s">
        <v>19</v>
      </c>
      <c r="F1027" s="214" t="s">
        <v>1183</v>
      </c>
      <c r="G1027" s="212"/>
      <c r="H1027" s="213" t="s">
        <v>19</v>
      </c>
      <c r="I1027" s="215"/>
      <c r="J1027" s="212"/>
      <c r="K1027" s="212"/>
      <c r="L1027" s="216"/>
      <c r="M1027" s="217"/>
      <c r="N1027" s="218"/>
      <c r="O1027" s="218"/>
      <c r="P1027" s="218"/>
      <c r="Q1027" s="218"/>
      <c r="R1027" s="218"/>
      <c r="S1027" s="218"/>
      <c r="T1027" s="219"/>
      <c r="AT1027" s="220" t="s">
        <v>130</v>
      </c>
      <c r="AU1027" s="220" t="s">
        <v>81</v>
      </c>
      <c r="AV1027" s="15" t="s">
        <v>79</v>
      </c>
      <c r="AW1027" s="15" t="s">
        <v>132</v>
      </c>
      <c r="AX1027" s="15" t="s">
        <v>71</v>
      </c>
      <c r="AY1027" s="220" t="s">
        <v>120</v>
      </c>
    </row>
    <row r="1028" spans="1:65" s="13" customFormat="1" ht="10">
      <c r="B1028" s="188"/>
      <c r="C1028" s="189"/>
      <c r="D1028" s="190" t="s">
        <v>130</v>
      </c>
      <c r="E1028" s="191" t="s">
        <v>19</v>
      </c>
      <c r="F1028" s="192" t="s">
        <v>2282</v>
      </c>
      <c r="G1028" s="189"/>
      <c r="H1028" s="193">
        <v>12.416</v>
      </c>
      <c r="I1028" s="194"/>
      <c r="J1028" s="189"/>
      <c r="K1028" s="189"/>
      <c r="L1028" s="195"/>
      <c r="M1028" s="196"/>
      <c r="N1028" s="197"/>
      <c r="O1028" s="197"/>
      <c r="P1028" s="197"/>
      <c r="Q1028" s="197"/>
      <c r="R1028" s="197"/>
      <c r="S1028" s="197"/>
      <c r="T1028" s="198"/>
      <c r="AT1028" s="199" t="s">
        <v>130</v>
      </c>
      <c r="AU1028" s="199" t="s">
        <v>81</v>
      </c>
      <c r="AV1028" s="13" t="s">
        <v>81</v>
      </c>
      <c r="AW1028" s="13" t="s">
        <v>132</v>
      </c>
      <c r="AX1028" s="13" t="s">
        <v>71</v>
      </c>
      <c r="AY1028" s="199" t="s">
        <v>120</v>
      </c>
    </row>
    <row r="1029" spans="1:65" s="15" customFormat="1" ht="10">
      <c r="B1029" s="211"/>
      <c r="C1029" s="212"/>
      <c r="D1029" s="190" t="s">
        <v>130</v>
      </c>
      <c r="E1029" s="213" t="s">
        <v>19</v>
      </c>
      <c r="F1029" s="214" t="s">
        <v>1185</v>
      </c>
      <c r="G1029" s="212"/>
      <c r="H1029" s="213" t="s">
        <v>19</v>
      </c>
      <c r="I1029" s="215"/>
      <c r="J1029" s="212"/>
      <c r="K1029" s="212"/>
      <c r="L1029" s="216"/>
      <c r="M1029" s="217"/>
      <c r="N1029" s="218"/>
      <c r="O1029" s="218"/>
      <c r="P1029" s="218"/>
      <c r="Q1029" s="218"/>
      <c r="R1029" s="218"/>
      <c r="S1029" s="218"/>
      <c r="T1029" s="219"/>
      <c r="AT1029" s="220" t="s">
        <v>130</v>
      </c>
      <c r="AU1029" s="220" t="s">
        <v>81</v>
      </c>
      <c r="AV1029" s="15" t="s">
        <v>79</v>
      </c>
      <c r="AW1029" s="15" t="s">
        <v>132</v>
      </c>
      <c r="AX1029" s="15" t="s">
        <v>71</v>
      </c>
      <c r="AY1029" s="220" t="s">
        <v>120</v>
      </c>
    </row>
    <row r="1030" spans="1:65" s="13" customFormat="1" ht="10">
      <c r="B1030" s="188"/>
      <c r="C1030" s="189"/>
      <c r="D1030" s="190" t="s">
        <v>130</v>
      </c>
      <c r="E1030" s="191" t="s">
        <v>19</v>
      </c>
      <c r="F1030" s="192" t="s">
        <v>2283</v>
      </c>
      <c r="G1030" s="189"/>
      <c r="H1030" s="193">
        <v>13.32</v>
      </c>
      <c r="I1030" s="194"/>
      <c r="J1030" s="189"/>
      <c r="K1030" s="189"/>
      <c r="L1030" s="195"/>
      <c r="M1030" s="196"/>
      <c r="N1030" s="197"/>
      <c r="O1030" s="197"/>
      <c r="P1030" s="197"/>
      <c r="Q1030" s="197"/>
      <c r="R1030" s="197"/>
      <c r="S1030" s="197"/>
      <c r="T1030" s="198"/>
      <c r="AT1030" s="199" t="s">
        <v>130</v>
      </c>
      <c r="AU1030" s="199" t="s">
        <v>81</v>
      </c>
      <c r="AV1030" s="13" t="s">
        <v>81</v>
      </c>
      <c r="AW1030" s="13" t="s">
        <v>132</v>
      </c>
      <c r="AX1030" s="13" t="s">
        <v>71</v>
      </c>
      <c r="AY1030" s="199" t="s">
        <v>120</v>
      </c>
    </row>
    <row r="1031" spans="1:65" s="14" customFormat="1" ht="10">
      <c r="B1031" s="200"/>
      <c r="C1031" s="201"/>
      <c r="D1031" s="190" t="s">
        <v>130</v>
      </c>
      <c r="E1031" s="202" t="s">
        <v>19</v>
      </c>
      <c r="F1031" s="203" t="s">
        <v>133</v>
      </c>
      <c r="G1031" s="201"/>
      <c r="H1031" s="204">
        <v>25.736000000000001</v>
      </c>
      <c r="I1031" s="205"/>
      <c r="J1031" s="201"/>
      <c r="K1031" s="201"/>
      <c r="L1031" s="206"/>
      <c r="M1031" s="207"/>
      <c r="N1031" s="208"/>
      <c r="O1031" s="208"/>
      <c r="P1031" s="208"/>
      <c r="Q1031" s="208"/>
      <c r="R1031" s="208"/>
      <c r="S1031" s="208"/>
      <c r="T1031" s="209"/>
      <c r="AT1031" s="210" t="s">
        <v>130</v>
      </c>
      <c r="AU1031" s="210" t="s">
        <v>81</v>
      </c>
      <c r="AV1031" s="14" t="s">
        <v>128</v>
      </c>
      <c r="AW1031" s="14" t="s">
        <v>132</v>
      </c>
      <c r="AX1031" s="14" t="s">
        <v>79</v>
      </c>
      <c r="AY1031" s="210" t="s">
        <v>120</v>
      </c>
    </row>
    <row r="1032" spans="1:65" s="2" customFormat="1" ht="16.5" customHeight="1">
      <c r="A1032" s="36"/>
      <c r="B1032" s="37"/>
      <c r="C1032" s="175" t="s">
        <v>1448</v>
      </c>
      <c r="D1032" s="175" t="s">
        <v>123</v>
      </c>
      <c r="E1032" s="176" t="s">
        <v>1218</v>
      </c>
      <c r="F1032" s="177" t="s">
        <v>1219</v>
      </c>
      <c r="G1032" s="178" t="s">
        <v>404</v>
      </c>
      <c r="H1032" s="179">
        <v>111.72</v>
      </c>
      <c r="I1032" s="180"/>
      <c r="J1032" s="181">
        <f>ROUND(I1032*H1032,2)</f>
        <v>0</v>
      </c>
      <c r="K1032" s="177" t="s">
        <v>536</v>
      </c>
      <c r="L1032" s="41"/>
      <c r="M1032" s="182" t="s">
        <v>19</v>
      </c>
      <c r="N1032" s="183" t="s">
        <v>42</v>
      </c>
      <c r="O1032" s="66"/>
      <c r="P1032" s="184">
        <f>O1032*H1032</f>
        <v>0</v>
      </c>
      <c r="Q1032" s="184">
        <v>4.0000000000000002E-4</v>
      </c>
      <c r="R1032" s="184">
        <f>Q1032*H1032</f>
        <v>4.4687999999999999E-2</v>
      </c>
      <c r="S1032" s="184">
        <v>0</v>
      </c>
      <c r="T1032" s="185">
        <f>S1032*H1032</f>
        <v>0</v>
      </c>
      <c r="U1032" s="36"/>
      <c r="V1032" s="36"/>
      <c r="W1032" s="36"/>
      <c r="X1032" s="36"/>
      <c r="Y1032" s="36"/>
      <c r="Z1032" s="36"/>
      <c r="AA1032" s="36"/>
      <c r="AB1032" s="36"/>
      <c r="AC1032" s="36"/>
      <c r="AD1032" s="36"/>
      <c r="AE1032" s="36"/>
      <c r="AR1032" s="186" t="s">
        <v>252</v>
      </c>
      <c r="AT1032" s="186" t="s">
        <v>123</v>
      </c>
      <c r="AU1032" s="186" t="s">
        <v>81</v>
      </c>
      <c r="AY1032" s="19" t="s">
        <v>120</v>
      </c>
      <c r="BE1032" s="187">
        <f>IF(N1032="základní",J1032,0)</f>
        <v>0</v>
      </c>
      <c r="BF1032" s="187">
        <f>IF(N1032="snížená",J1032,0)</f>
        <v>0</v>
      </c>
      <c r="BG1032" s="187">
        <f>IF(N1032="zákl. přenesená",J1032,0)</f>
        <v>0</v>
      </c>
      <c r="BH1032" s="187">
        <f>IF(N1032="sníž. přenesená",J1032,0)</f>
        <v>0</v>
      </c>
      <c r="BI1032" s="187">
        <f>IF(N1032="nulová",J1032,0)</f>
        <v>0</v>
      </c>
      <c r="BJ1032" s="19" t="s">
        <v>79</v>
      </c>
      <c r="BK1032" s="187">
        <f>ROUND(I1032*H1032,2)</f>
        <v>0</v>
      </c>
      <c r="BL1032" s="19" t="s">
        <v>252</v>
      </c>
      <c r="BM1032" s="186" t="s">
        <v>2284</v>
      </c>
    </row>
    <row r="1033" spans="1:65" s="2" customFormat="1" ht="10">
      <c r="A1033" s="36"/>
      <c r="B1033" s="37"/>
      <c r="C1033" s="38"/>
      <c r="D1033" s="245" t="s">
        <v>538</v>
      </c>
      <c r="E1033" s="38"/>
      <c r="F1033" s="246" t="s">
        <v>1221</v>
      </c>
      <c r="G1033" s="38"/>
      <c r="H1033" s="38"/>
      <c r="I1033" s="247"/>
      <c r="J1033" s="38"/>
      <c r="K1033" s="38"/>
      <c r="L1033" s="41"/>
      <c r="M1033" s="248"/>
      <c r="N1033" s="249"/>
      <c r="O1033" s="66"/>
      <c r="P1033" s="66"/>
      <c r="Q1033" s="66"/>
      <c r="R1033" s="66"/>
      <c r="S1033" s="66"/>
      <c r="T1033" s="67"/>
      <c r="U1033" s="36"/>
      <c r="V1033" s="36"/>
      <c r="W1033" s="36"/>
      <c r="X1033" s="36"/>
      <c r="Y1033" s="36"/>
      <c r="Z1033" s="36"/>
      <c r="AA1033" s="36"/>
      <c r="AB1033" s="36"/>
      <c r="AC1033" s="36"/>
      <c r="AD1033" s="36"/>
      <c r="AE1033" s="36"/>
      <c r="AT1033" s="19" t="s">
        <v>538</v>
      </c>
      <c r="AU1033" s="19" t="s">
        <v>81</v>
      </c>
    </row>
    <row r="1034" spans="1:65" s="15" customFormat="1" ht="10">
      <c r="B1034" s="211"/>
      <c r="C1034" s="212"/>
      <c r="D1034" s="190" t="s">
        <v>130</v>
      </c>
      <c r="E1034" s="213" t="s">
        <v>19</v>
      </c>
      <c r="F1034" s="214" t="s">
        <v>2285</v>
      </c>
      <c r="G1034" s="212"/>
      <c r="H1034" s="213" t="s">
        <v>19</v>
      </c>
      <c r="I1034" s="215"/>
      <c r="J1034" s="212"/>
      <c r="K1034" s="212"/>
      <c r="L1034" s="216"/>
      <c r="M1034" s="217"/>
      <c r="N1034" s="218"/>
      <c r="O1034" s="218"/>
      <c r="P1034" s="218"/>
      <c r="Q1034" s="218"/>
      <c r="R1034" s="218"/>
      <c r="S1034" s="218"/>
      <c r="T1034" s="219"/>
      <c r="AT1034" s="220" t="s">
        <v>130</v>
      </c>
      <c r="AU1034" s="220" t="s">
        <v>81</v>
      </c>
      <c r="AV1034" s="15" t="s">
        <v>79</v>
      </c>
      <c r="AW1034" s="15" t="s">
        <v>132</v>
      </c>
      <c r="AX1034" s="15" t="s">
        <v>71</v>
      </c>
      <c r="AY1034" s="220" t="s">
        <v>120</v>
      </c>
    </row>
    <row r="1035" spans="1:65" s="15" customFormat="1" ht="10">
      <c r="B1035" s="211"/>
      <c r="C1035" s="212"/>
      <c r="D1035" s="190" t="s">
        <v>130</v>
      </c>
      <c r="E1035" s="213" t="s">
        <v>19</v>
      </c>
      <c r="F1035" s="214" t="s">
        <v>1162</v>
      </c>
      <c r="G1035" s="212"/>
      <c r="H1035" s="213" t="s">
        <v>19</v>
      </c>
      <c r="I1035" s="215"/>
      <c r="J1035" s="212"/>
      <c r="K1035" s="212"/>
      <c r="L1035" s="216"/>
      <c r="M1035" s="217"/>
      <c r="N1035" s="218"/>
      <c r="O1035" s="218"/>
      <c r="P1035" s="218"/>
      <c r="Q1035" s="218"/>
      <c r="R1035" s="218"/>
      <c r="S1035" s="218"/>
      <c r="T1035" s="219"/>
      <c r="AT1035" s="220" t="s">
        <v>130</v>
      </c>
      <c r="AU1035" s="220" t="s">
        <v>81</v>
      </c>
      <c r="AV1035" s="15" t="s">
        <v>79</v>
      </c>
      <c r="AW1035" s="15" t="s">
        <v>132</v>
      </c>
      <c r="AX1035" s="15" t="s">
        <v>71</v>
      </c>
      <c r="AY1035" s="220" t="s">
        <v>120</v>
      </c>
    </row>
    <row r="1036" spans="1:65" s="13" customFormat="1" ht="10">
      <c r="B1036" s="188"/>
      <c r="C1036" s="189"/>
      <c r="D1036" s="190" t="s">
        <v>130</v>
      </c>
      <c r="E1036" s="191" t="s">
        <v>19</v>
      </c>
      <c r="F1036" s="192" t="s">
        <v>1773</v>
      </c>
      <c r="G1036" s="189"/>
      <c r="H1036" s="193">
        <v>54.72</v>
      </c>
      <c r="I1036" s="194"/>
      <c r="J1036" s="189"/>
      <c r="K1036" s="189"/>
      <c r="L1036" s="195"/>
      <c r="M1036" s="196"/>
      <c r="N1036" s="197"/>
      <c r="O1036" s="197"/>
      <c r="P1036" s="197"/>
      <c r="Q1036" s="197"/>
      <c r="R1036" s="197"/>
      <c r="S1036" s="197"/>
      <c r="T1036" s="198"/>
      <c r="AT1036" s="199" t="s">
        <v>130</v>
      </c>
      <c r="AU1036" s="199" t="s">
        <v>81</v>
      </c>
      <c r="AV1036" s="13" t="s">
        <v>81</v>
      </c>
      <c r="AW1036" s="13" t="s">
        <v>132</v>
      </c>
      <c r="AX1036" s="13" t="s">
        <v>71</v>
      </c>
      <c r="AY1036" s="199" t="s">
        <v>120</v>
      </c>
    </row>
    <row r="1037" spans="1:65" s="15" customFormat="1" ht="10">
      <c r="B1037" s="211"/>
      <c r="C1037" s="212"/>
      <c r="D1037" s="190" t="s">
        <v>130</v>
      </c>
      <c r="E1037" s="213" t="s">
        <v>19</v>
      </c>
      <c r="F1037" s="214" t="s">
        <v>1164</v>
      </c>
      <c r="G1037" s="212"/>
      <c r="H1037" s="213" t="s">
        <v>19</v>
      </c>
      <c r="I1037" s="215"/>
      <c r="J1037" s="212"/>
      <c r="K1037" s="212"/>
      <c r="L1037" s="216"/>
      <c r="M1037" s="217"/>
      <c r="N1037" s="218"/>
      <c r="O1037" s="218"/>
      <c r="P1037" s="218"/>
      <c r="Q1037" s="218"/>
      <c r="R1037" s="218"/>
      <c r="S1037" s="218"/>
      <c r="T1037" s="219"/>
      <c r="AT1037" s="220" t="s">
        <v>130</v>
      </c>
      <c r="AU1037" s="220" t="s">
        <v>81</v>
      </c>
      <c r="AV1037" s="15" t="s">
        <v>79</v>
      </c>
      <c r="AW1037" s="15" t="s">
        <v>132</v>
      </c>
      <c r="AX1037" s="15" t="s">
        <v>71</v>
      </c>
      <c r="AY1037" s="220" t="s">
        <v>120</v>
      </c>
    </row>
    <row r="1038" spans="1:65" s="13" customFormat="1" ht="10">
      <c r="B1038" s="188"/>
      <c r="C1038" s="189"/>
      <c r="D1038" s="190" t="s">
        <v>130</v>
      </c>
      <c r="E1038" s="191" t="s">
        <v>19</v>
      </c>
      <c r="F1038" s="192" t="s">
        <v>1774</v>
      </c>
      <c r="G1038" s="189"/>
      <c r="H1038" s="193">
        <v>57</v>
      </c>
      <c r="I1038" s="194"/>
      <c r="J1038" s="189"/>
      <c r="K1038" s="189"/>
      <c r="L1038" s="195"/>
      <c r="M1038" s="196"/>
      <c r="N1038" s="197"/>
      <c r="O1038" s="197"/>
      <c r="P1038" s="197"/>
      <c r="Q1038" s="197"/>
      <c r="R1038" s="197"/>
      <c r="S1038" s="197"/>
      <c r="T1038" s="198"/>
      <c r="AT1038" s="199" t="s">
        <v>130</v>
      </c>
      <c r="AU1038" s="199" t="s">
        <v>81</v>
      </c>
      <c r="AV1038" s="13" t="s">
        <v>81</v>
      </c>
      <c r="AW1038" s="13" t="s">
        <v>132</v>
      </c>
      <c r="AX1038" s="13" t="s">
        <v>71</v>
      </c>
      <c r="AY1038" s="199" t="s">
        <v>120</v>
      </c>
    </row>
    <row r="1039" spans="1:65" s="14" customFormat="1" ht="10">
      <c r="B1039" s="200"/>
      <c r="C1039" s="201"/>
      <c r="D1039" s="190" t="s">
        <v>130</v>
      </c>
      <c r="E1039" s="202" t="s">
        <v>19</v>
      </c>
      <c r="F1039" s="203" t="s">
        <v>133</v>
      </c>
      <c r="G1039" s="201"/>
      <c r="H1039" s="204">
        <v>111.72</v>
      </c>
      <c r="I1039" s="205"/>
      <c r="J1039" s="201"/>
      <c r="K1039" s="201"/>
      <c r="L1039" s="206"/>
      <c r="M1039" s="207"/>
      <c r="N1039" s="208"/>
      <c r="O1039" s="208"/>
      <c r="P1039" s="208"/>
      <c r="Q1039" s="208"/>
      <c r="R1039" s="208"/>
      <c r="S1039" s="208"/>
      <c r="T1039" s="209"/>
      <c r="AT1039" s="210" t="s">
        <v>130</v>
      </c>
      <c r="AU1039" s="210" t="s">
        <v>81</v>
      </c>
      <c r="AV1039" s="14" t="s">
        <v>128</v>
      </c>
      <c r="AW1039" s="14" t="s">
        <v>132</v>
      </c>
      <c r="AX1039" s="14" t="s">
        <v>79</v>
      </c>
      <c r="AY1039" s="210" t="s">
        <v>120</v>
      </c>
    </row>
    <row r="1040" spans="1:65" s="2" customFormat="1" ht="16.5" customHeight="1">
      <c r="A1040" s="36"/>
      <c r="B1040" s="37"/>
      <c r="C1040" s="175" t="s">
        <v>1457</v>
      </c>
      <c r="D1040" s="175" t="s">
        <v>123</v>
      </c>
      <c r="E1040" s="176" t="s">
        <v>1224</v>
      </c>
      <c r="F1040" s="177" t="s">
        <v>1225</v>
      </c>
      <c r="G1040" s="178" t="s">
        <v>404</v>
      </c>
      <c r="H1040" s="179">
        <v>34.518999999999998</v>
      </c>
      <c r="I1040" s="180"/>
      <c r="J1040" s="181">
        <f>ROUND(I1040*H1040,2)</f>
        <v>0</v>
      </c>
      <c r="K1040" s="177" t="s">
        <v>536</v>
      </c>
      <c r="L1040" s="41"/>
      <c r="M1040" s="182" t="s">
        <v>19</v>
      </c>
      <c r="N1040" s="183" t="s">
        <v>42</v>
      </c>
      <c r="O1040" s="66"/>
      <c r="P1040" s="184">
        <f>O1040*H1040</f>
        <v>0</v>
      </c>
      <c r="Q1040" s="184">
        <v>4.0000000000000002E-4</v>
      </c>
      <c r="R1040" s="184">
        <f>Q1040*H1040</f>
        <v>1.38076E-2</v>
      </c>
      <c r="S1040" s="184">
        <v>0</v>
      </c>
      <c r="T1040" s="185">
        <f>S1040*H1040</f>
        <v>0</v>
      </c>
      <c r="U1040" s="36"/>
      <c r="V1040" s="36"/>
      <c r="W1040" s="36"/>
      <c r="X1040" s="36"/>
      <c r="Y1040" s="36"/>
      <c r="Z1040" s="36"/>
      <c r="AA1040" s="36"/>
      <c r="AB1040" s="36"/>
      <c r="AC1040" s="36"/>
      <c r="AD1040" s="36"/>
      <c r="AE1040" s="36"/>
      <c r="AR1040" s="186" t="s">
        <v>252</v>
      </c>
      <c r="AT1040" s="186" t="s">
        <v>123</v>
      </c>
      <c r="AU1040" s="186" t="s">
        <v>81</v>
      </c>
      <c r="AY1040" s="19" t="s">
        <v>120</v>
      </c>
      <c r="BE1040" s="187">
        <f>IF(N1040="základní",J1040,0)</f>
        <v>0</v>
      </c>
      <c r="BF1040" s="187">
        <f>IF(N1040="snížená",J1040,0)</f>
        <v>0</v>
      </c>
      <c r="BG1040" s="187">
        <f>IF(N1040="zákl. přenesená",J1040,0)</f>
        <v>0</v>
      </c>
      <c r="BH1040" s="187">
        <f>IF(N1040="sníž. přenesená",J1040,0)</f>
        <v>0</v>
      </c>
      <c r="BI1040" s="187">
        <f>IF(N1040="nulová",J1040,0)</f>
        <v>0</v>
      </c>
      <c r="BJ1040" s="19" t="s">
        <v>79</v>
      </c>
      <c r="BK1040" s="187">
        <f>ROUND(I1040*H1040,2)</f>
        <v>0</v>
      </c>
      <c r="BL1040" s="19" t="s">
        <v>252</v>
      </c>
      <c r="BM1040" s="186" t="s">
        <v>2286</v>
      </c>
    </row>
    <row r="1041" spans="1:65" s="2" customFormat="1" ht="10">
      <c r="A1041" s="36"/>
      <c r="B1041" s="37"/>
      <c r="C1041" s="38"/>
      <c r="D1041" s="245" t="s">
        <v>538</v>
      </c>
      <c r="E1041" s="38"/>
      <c r="F1041" s="246" t="s">
        <v>1227</v>
      </c>
      <c r="G1041" s="38"/>
      <c r="H1041" s="38"/>
      <c r="I1041" s="247"/>
      <c r="J1041" s="38"/>
      <c r="K1041" s="38"/>
      <c r="L1041" s="41"/>
      <c r="M1041" s="248"/>
      <c r="N1041" s="249"/>
      <c r="O1041" s="66"/>
      <c r="P1041" s="66"/>
      <c r="Q1041" s="66"/>
      <c r="R1041" s="66"/>
      <c r="S1041" s="66"/>
      <c r="T1041" s="67"/>
      <c r="U1041" s="36"/>
      <c r="V1041" s="36"/>
      <c r="W1041" s="36"/>
      <c r="X1041" s="36"/>
      <c r="Y1041" s="36"/>
      <c r="Z1041" s="36"/>
      <c r="AA1041" s="36"/>
      <c r="AB1041" s="36"/>
      <c r="AC1041" s="36"/>
      <c r="AD1041" s="36"/>
      <c r="AE1041" s="36"/>
      <c r="AT1041" s="19" t="s">
        <v>538</v>
      </c>
      <c r="AU1041" s="19" t="s">
        <v>81</v>
      </c>
    </row>
    <row r="1042" spans="1:65" s="15" customFormat="1" ht="10">
      <c r="B1042" s="211"/>
      <c r="C1042" s="212"/>
      <c r="D1042" s="190" t="s">
        <v>130</v>
      </c>
      <c r="E1042" s="213" t="s">
        <v>19</v>
      </c>
      <c r="F1042" s="214" t="s">
        <v>2287</v>
      </c>
      <c r="G1042" s="212"/>
      <c r="H1042" s="213" t="s">
        <v>19</v>
      </c>
      <c r="I1042" s="215"/>
      <c r="J1042" s="212"/>
      <c r="K1042" s="212"/>
      <c r="L1042" s="216"/>
      <c r="M1042" s="217"/>
      <c r="N1042" s="218"/>
      <c r="O1042" s="218"/>
      <c r="P1042" s="218"/>
      <c r="Q1042" s="218"/>
      <c r="R1042" s="218"/>
      <c r="S1042" s="218"/>
      <c r="T1042" s="219"/>
      <c r="AT1042" s="220" t="s">
        <v>130</v>
      </c>
      <c r="AU1042" s="220" t="s">
        <v>81</v>
      </c>
      <c r="AV1042" s="15" t="s">
        <v>79</v>
      </c>
      <c r="AW1042" s="15" t="s">
        <v>132</v>
      </c>
      <c r="AX1042" s="15" t="s">
        <v>71</v>
      </c>
      <c r="AY1042" s="220" t="s">
        <v>120</v>
      </c>
    </row>
    <row r="1043" spans="1:65" s="15" customFormat="1" ht="10">
      <c r="B1043" s="211"/>
      <c r="C1043" s="212"/>
      <c r="D1043" s="190" t="s">
        <v>130</v>
      </c>
      <c r="E1043" s="213" t="s">
        <v>19</v>
      </c>
      <c r="F1043" s="214" t="s">
        <v>1183</v>
      </c>
      <c r="G1043" s="212"/>
      <c r="H1043" s="213" t="s">
        <v>19</v>
      </c>
      <c r="I1043" s="215"/>
      <c r="J1043" s="212"/>
      <c r="K1043" s="212"/>
      <c r="L1043" s="216"/>
      <c r="M1043" s="217"/>
      <c r="N1043" s="218"/>
      <c r="O1043" s="218"/>
      <c r="P1043" s="218"/>
      <c r="Q1043" s="218"/>
      <c r="R1043" s="218"/>
      <c r="S1043" s="218"/>
      <c r="T1043" s="219"/>
      <c r="AT1043" s="220" t="s">
        <v>130</v>
      </c>
      <c r="AU1043" s="220" t="s">
        <v>81</v>
      </c>
      <c r="AV1043" s="15" t="s">
        <v>79</v>
      </c>
      <c r="AW1043" s="15" t="s">
        <v>132</v>
      </c>
      <c r="AX1043" s="15" t="s">
        <v>71</v>
      </c>
      <c r="AY1043" s="220" t="s">
        <v>120</v>
      </c>
    </row>
    <row r="1044" spans="1:65" s="13" customFormat="1" ht="10">
      <c r="B1044" s="188"/>
      <c r="C1044" s="189"/>
      <c r="D1044" s="190" t="s">
        <v>130</v>
      </c>
      <c r="E1044" s="191" t="s">
        <v>19</v>
      </c>
      <c r="F1044" s="192" t="s">
        <v>2269</v>
      </c>
      <c r="G1044" s="189"/>
      <c r="H1044" s="193">
        <v>10.864000000000001</v>
      </c>
      <c r="I1044" s="194"/>
      <c r="J1044" s="189"/>
      <c r="K1044" s="189"/>
      <c r="L1044" s="195"/>
      <c r="M1044" s="196"/>
      <c r="N1044" s="197"/>
      <c r="O1044" s="197"/>
      <c r="P1044" s="197"/>
      <c r="Q1044" s="197"/>
      <c r="R1044" s="197"/>
      <c r="S1044" s="197"/>
      <c r="T1044" s="198"/>
      <c r="AT1044" s="199" t="s">
        <v>130</v>
      </c>
      <c r="AU1044" s="199" t="s">
        <v>81</v>
      </c>
      <c r="AV1044" s="13" t="s">
        <v>81</v>
      </c>
      <c r="AW1044" s="13" t="s">
        <v>132</v>
      </c>
      <c r="AX1044" s="13" t="s">
        <v>71</v>
      </c>
      <c r="AY1044" s="199" t="s">
        <v>120</v>
      </c>
    </row>
    <row r="1045" spans="1:65" s="15" customFormat="1" ht="10">
      <c r="B1045" s="211"/>
      <c r="C1045" s="212"/>
      <c r="D1045" s="190" t="s">
        <v>130</v>
      </c>
      <c r="E1045" s="213" t="s">
        <v>19</v>
      </c>
      <c r="F1045" s="214" t="s">
        <v>1185</v>
      </c>
      <c r="G1045" s="212"/>
      <c r="H1045" s="213" t="s">
        <v>19</v>
      </c>
      <c r="I1045" s="215"/>
      <c r="J1045" s="212"/>
      <c r="K1045" s="212"/>
      <c r="L1045" s="216"/>
      <c r="M1045" s="217"/>
      <c r="N1045" s="218"/>
      <c r="O1045" s="218"/>
      <c r="P1045" s="218"/>
      <c r="Q1045" s="218"/>
      <c r="R1045" s="218"/>
      <c r="S1045" s="218"/>
      <c r="T1045" s="219"/>
      <c r="AT1045" s="220" t="s">
        <v>130</v>
      </c>
      <c r="AU1045" s="220" t="s">
        <v>81</v>
      </c>
      <c r="AV1045" s="15" t="s">
        <v>79</v>
      </c>
      <c r="AW1045" s="15" t="s">
        <v>132</v>
      </c>
      <c r="AX1045" s="15" t="s">
        <v>71</v>
      </c>
      <c r="AY1045" s="220" t="s">
        <v>120</v>
      </c>
    </row>
    <row r="1046" spans="1:65" s="13" customFormat="1" ht="10">
      <c r="B1046" s="188"/>
      <c r="C1046" s="189"/>
      <c r="D1046" s="190" t="s">
        <v>130</v>
      </c>
      <c r="E1046" s="191" t="s">
        <v>19</v>
      </c>
      <c r="F1046" s="192" t="s">
        <v>2270</v>
      </c>
      <c r="G1046" s="189"/>
      <c r="H1046" s="193">
        <v>11.654999999999999</v>
      </c>
      <c r="I1046" s="194"/>
      <c r="J1046" s="189"/>
      <c r="K1046" s="189"/>
      <c r="L1046" s="195"/>
      <c r="M1046" s="196"/>
      <c r="N1046" s="197"/>
      <c r="O1046" s="197"/>
      <c r="P1046" s="197"/>
      <c r="Q1046" s="197"/>
      <c r="R1046" s="197"/>
      <c r="S1046" s="197"/>
      <c r="T1046" s="198"/>
      <c r="AT1046" s="199" t="s">
        <v>130</v>
      </c>
      <c r="AU1046" s="199" t="s">
        <v>81</v>
      </c>
      <c r="AV1046" s="13" t="s">
        <v>81</v>
      </c>
      <c r="AW1046" s="13" t="s">
        <v>132</v>
      </c>
      <c r="AX1046" s="13" t="s">
        <v>71</v>
      </c>
      <c r="AY1046" s="199" t="s">
        <v>120</v>
      </c>
    </row>
    <row r="1047" spans="1:65" s="15" customFormat="1" ht="10">
      <c r="B1047" s="211"/>
      <c r="C1047" s="212"/>
      <c r="D1047" s="190" t="s">
        <v>130</v>
      </c>
      <c r="E1047" s="213" t="s">
        <v>19</v>
      </c>
      <c r="F1047" s="214" t="s">
        <v>2258</v>
      </c>
      <c r="G1047" s="212"/>
      <c r="H1047" s="213" t="s">
        <v>19</v>
      </c>
      <c r="I1047" s="215"/>
      <c r="J1047" s="212"/>
      <c r="K1047" s="212"/>
      <c r="L1047" s="216"/>
      <c r="M1047" s="217"/>
      <c r="N1047" s="218"/>
      <c r="O1047" s="218"/>
      <c r="P1047" s="218"/>
      <c r="Q1047" s="218"/>
      <c r="R1047" s="218"/>
      <c r="S1047" s="218"/>
      <c r="T1047" s="219"/>
      <c r="AT1047" s="220" t="s">
        <v>130</v>
      </c>
      <c r="AU1047" s="220" t="s">
        <v>81</v>
      </c>
      <c r="AV1047" s="15" t="s">
        <v>79</v>
      </c>
      <c r="AW1047" s="15" t="s">
        <v>132</v>
      </c>
      <c r="AX1047" s="15" t="s">
        <v>71</v>
      </c>
      <c r="AY1047" s="220" t="s">
        <v>120</v>
      </c>
    </row>
    <row r="1048" spans="1:65" s="13" customFormat="1" ht="10">
      <c r="B1048" s="188"/>
      <c r="C1048" s="189"/>
      <c r="D1048" s="190" t="s">
        <v>130</v>
      </c>
      <c r="E1048" s="191" t="s">
        <v>19</v>
      </c>
      <c r="F1048" s="192" t="s">
        <v>2288</v>
      </c>
      <c r="G1048" s="189"/>
      <c r="H1048" s="193">
        <v>4.8</v>
      </c>
      <c r="I1048" s="194"/>
      <c r="J1048" s="189"/>
      <c r="K1048" s="189"/>
      <c r="L1048" s="195"/>
      <c r="M1048" s="196"/>
      <c r="N1048" s="197"/>
      <c r="O1048" s="197"/>
      <c r="P1048" s="197"/>
      <c r="Q1048" s="197"/>
      <c r="R1048" s="197"/>
      <c r="S1048" s="197"/>
      <c r="T1048" s="198"/>
      <c r="AT1048" s="199" t="s">
        <v>130</v>
      </c>
      <c r="AU1048" s="199" t="s">
        <v>81</v>
      </c>
      <c r="AV1048" s="13" t="s">
        <v>81</v>
      </c>
      <c r="AW1048" s="13" t="s">
        <v>132</v>
      </c>
      <c r="AX1048" s="13" t="s">
        <v>71</v>
      </c>
      <c r="AY1048" s="199" t="s">
        <v>120</v>
      </c>
    </row>
    <row r="1049" spans="1:65" s="15" customFormat="1" ht="10">
      <c r="B1049" s="211"/>
      <c r="C1049" s="212"/>
      <c r="D1049" s="190" t="s">
        <v>130</v>
      </c>
      <c r="E1049" s="213" t="s">
        <v>19</v>
      </c>
      <c r="F1049" s="214" t="s">
        <v>2260</v>
      </c>
      <c r="G1049" s="212"/>
      <c r="H1049" s="213" t="s">
        <v>19</v>
      </c>
      <c r="I1049" s="215"/>
      <c r="J1049" s="212"/>
      <c r="K1049" s="212"/>
      <c r="L1049" s="216"/>
      <c r="M1049" s="217"/>
      <c r="N1049" s="218"/>
      <c r="O1049" s="218"/>
      <c r="P1049" s="218"/>
      <c r="Q1049" s="218"/>
      <c r="R1049" s="218"/>
      <c r="S1049" s="218"/>
      <c r="T1049" s="219"/>
      <c r="AT1049" s="220" t="s">
        <v>130</v>
      </c>
      <c r="AU1049" s="220" t="s">
        <v>81</v>
      </c>
      <c r="AV1049" s="15" t="s">
        <v>79</v>
      </c>
      <c r="AW1049" s="15" t="s">
        <v>132</v>
      </c>
      <c r="AX1049" s="15" t="s">
        <v>71</v>
      </c>
      <c r="AY1049" s="220" t="s">
        <v>120</v>
      </c>
    </row>
    <row r="1050" spans="1:65" s="13" customFormat="1" ht="10">
      <c r="B1050" s="188"/>
      <c r="C1050" s="189"/>
      <c r="D1050" s="190" t="s">
        <v>130</v>
      </c>
      <c r="E1050" s="191" t="s">
        <v>19</v>
      </c>
      <c r="F1050" s="192" t="s">
        <v>2289</v>
      </c>
      <c r="G1050" s="189"/>
      <c r="H1050" s="193">
        <v>7.2</v>
      </c>
      <c r="I1050" s="194"/>
      <c r="J1050" s="189"/>
      <c r="K1050" s="189"/>
      <c r="L1050" s="195"/>
      <c r="M1050" s="196"/>
      <c r="N1050" s="197"/>
      <c r="O1050" s="197"/>
      <c r="P1050" s="197"/>
      <c r="Q1050" s="197"/>
      <c r="R1050" s="197"/>
      <c r="S1050" s="197"/>
      <c r="T1050" s="198"/>
      <c r="AT1050" s="199" t="s">
        <v>130</v>
      </c>
      <c r="AU1050" s="199" t="s">
        <v>81</v>
      </c>
      <c r="AV1050" s="13" t="s">
        <v>81</v>
      </c>
      <c r="AW1050" s="13" t="s">
        <v>132</v>
      </c>
      <c r="AX1050" s="13" t="s">
        <v>71</v>
      </c>
      <c r="AY1050" s="199" t="s">
        <v>120</v>
      </c>
    </row>
    <row r="1051" spans="1:65" s="14" customFormat="1" ht="10">
      <c r="B1051" s="200"/>
      <c r="C1051" s="201"/>
      <c r="D1051" s="190" t="s">
        <v>130</v>
      </c>
      <c r="E1051" s="202" t="s">
        <v>19</v>
      </c>
      <c r="F1051" s="203" t="s">
        <v>133</v>
      </c>
      <c r="G1051" s="201"/>
      <c r="H1051" s="204">
        <v>34.518999999999998</v>
      </c>
      <c r="I1051" s="205"/>
      <c r="J1051" s="201"/>
      <c r="K1051" s="201"/>
      <c r="L1051" s="206"/>
      <c r="M1051" s="207"/>
      <c r="N1051" s="208"/>
      <c r="O1051" s="208"/>
      <c r="P1051" s="208"/>
      <c r="Q1051" s="208"/>
      <c r="R1051" s="208"/>
      <c r="S1051" s="208"/>
      <c r="T1051" s="209"/>
      <c r="AT1051" s="210" t="s">
        <v>130</v>
      </c>
      <c r="AU1051" s="210" t="s">
        <v>81</v>
      </c>
      <c r="AV1051" s="14" t="s">
        <v>128</v>
      </c>
      <c r="AW1051" s="14" t="s">
        <v>132</v>
      </c>
      <c r="AX1051" s="14" t="s">
        <v>79</v>
      </c>
      <c r="AY1051" s="210" t="s">
        <v>120</v>
      </c>
    </row>
    <row r="1052" spans="1:65" s="2" customFormat="1" ht="16.5" customHeight="1">
      <c r="A1052" s="36"/>
      <c r="B1052" s="37"/>
      <c r="C1052" s="232" t="s">
        <v>1464</v>
      </c>
      <c r="D1052" s="232" t="s">
        <v>186</v>
      </c>
      <c r="E1052" s="233" t="s">
        <v>1229</v>
      </c>
      <c r="F1052" s="234" t="s">
        <v>1230</v>
      </c>
      <c r="G1052" s="235" t="s">
        <v>404</v>
      </c>
      <c r="H1052" s="236">
        <v>160.863</v>
      </c>
      <c r="I1052" s="237"/>
      <c r="J1052" s="238">
        <f>ROUND(I1052*H1052,2)</f>
        <v>0</v>
      </c>
      <c r="K1052" s="234" t="s">
        <v>19</v>
      </c>
      <c r="L1052" s="239"/>
      <c r="M1052" s="240" t="s">
        <v>19</v>
      </c>
      <c r="N1052" s="241" t="s">
        <v>42</v>
      </c>
      <c r="O1052" s="66"/>
      <c r="P1052" s="184">
        <f>O1052*H1052</f>
        <v>0</v>
      </c>
      <c r="Q1052" s="184">
        <v>7.0000000000000001E-3</v>
      </c>
      <c r="R1052" s="184">
        <f>Q1052*H1052</f>
        <v>1.1260410000000001</v>
      </c>
      <c r="S1052" s="184">
        <v>0</v>
      </c>
      <c r="T1052" s="185">
        <f>S1052*H1052</f>
        <v>0</v>
      </c>
      <c r="U1052" s="36"/>
      <c r="V1052" s="36"/>
      <c r="W1052" s="36"/>
      <c r="X1052" s="36"/>
      <c r="Y1052" s="36"/>
      <c r="Z1052" s="36"/>
      <c r="AA1052" s="36"/>
      <c r="AB1052" s="36"/>
      <c r="AC1052" s="36"/>
      <c r="AD1052" s="36"/>
      <c r="AE1052" s="36"/>
      <c r="AR1052" s="186" t="s">
        <v>337</v>
      </c>
      <c r="AT1052" s="186" t="s">
        <v>186</v>
      </c>
      <c r="AU1052" s="186" t="s">
        <v>81</v>
      </c>
      <c r="AY1052" s="19" t="s">
        <v>120</v>
      </c>
      <c r="BE1052" s="187">
        <f>IF(N1052="základní",J1052,0)</f>
        <v>0</v>
      </c>
      <c r="BF1052" s="187">
        <f>IF(N1052="snížená",J1052,0)</f>
        <v>0</v>
      </c>
      <c r="BG1052" s="187">
        <f>IF(N1052="zákl. přenesená",J1052,0)</f>
        <v>0</v>
      </c>
      <c r="BH1052" s="187">
        <f>IF(N1052="sníž. přenesená",J1052,0)</f>
        <v>0</v>
      </c>
      <c r="BI1052" s="187">
        <f>IF(N1052="nulová",J1052,0)</f>
        <v>0</v>
      </c>
      <c r="BJ1052" s="19" t="s">
        <v>79</v>
      </c>
      <c r="BK1052" s="187">
        <f>ROUND(I1052*H1052,2)</f>
        <v>0</v>
      </c>
      <c r="BL1052" s="19" t="s">
        <v>252</v>
      </c>
      <c r="BM1052" s="186" t="s">
        <v>2290</v>
      </c>
    </row>
    <row r="1053" spans="1:65" s="15" customFormat="1" ht="10">
      <c r="B1053" s="211"/>
      <c r="C1053" s="212"/>
      <c r="D1053" s="190" t="s">
        <v>130</v>
      </c>
      <c r="E1053" s="213" t="s">
        <v>19</v>
      </c>
      <c r="F1053" s="214" t="s">
        <v>1232</v>
      </c>
      <c r="G1053" s="212"/>
      <c r="H1053" s="213" t="s">
        <v>19</v>
      </c>
      <c r="I1053" s="215"/>
      <c r="J1053" s="212"/>
      <c r="K1053" s="212"/>
      <c r="L1053" s="216"/>
      <c r="M1053" s="217"/>
      <c r="N1053" s="218"/>
      <c r="O1053" s="218"/>
      <c r="P1053" s="218"/>
      <c r="Q1053" s="218"/>
      <c r="R1053" s="218"/>
      <c r="S1053" s="218"/>
      <c r="T1053" s="219"/>
      <c r="AT1053" s="220" t="s">
        <v>130</v>
      </c>
      <c r="AU1053" s="220" t="s">
        <v>81</v>
      </c>
      <c r="AV1053" s="15" t="s">
        <v>79</v>
      </c>
      <c r="AW1053" s="15" t="s">
        <v>132</v>
      </c>
      <c r="AX1053" s="15" t="s">
        <v>71</v>
      </c>
      <c r="AY1053" s="220" t="s">
        <v>120</v>
      </c>
    </row>
    <row r="1054" spans="1:65" s="13" customFormat="1" ht="10">
      <c r="B1054" s="188"/>
      <c r="C1054" s="189"/>
      <c r="D1054" s="190" t="s">
        <v>130</v>
      </c>
      <c r="E1054" s="191" t="s">
        <v>19</v>
      </c>
      <c r="F1054" s="192" t="s">
        <v>2291</v>
      </c>
      <c r="G1054" s="189"/>
      <c r="H1054" s="193">
        <v>160.8629</v>
      </c>
      <c r="I1054" s="194"/>
      <c r="J1054" s="189"/>
      <c r="K1054" s="189"/>
      <c r="L1054" s="195"/>
      <c r="M1054" s="196"/>
      <c r="N1054" s="197"/>
      <c r="O1054" s="197"/>
      <c r="P1054" s="197"/>
      <c r="Q1054" s="197"/>
      <c r="R1054" s="197"/>
      <c r="S1054" s="197"/>
      <c r="T1054" s="198"/>
      <c r="AT1054" s="199" t="s">
        <v>130</v>
      </c>
      <c r="AU1054" s="199" t="s">
        <v>81</v>
      </c>
      <c r="AV1054" s="13" t="s">
        <v>81</v>
      </c>
      <c r="AW1054" s="13" t="s">
        <v>132</v>
      </c>
      <c r="AX1054" s="13" t="s">
        <v>79</v>
      </c>
      <c r="AY1054" s="199" t="s">
        <v>120</v>
      </c>
    </row>
    <row r="1055" spans="1:65" s="2" customFormat="1" ht="16.5" customHeight="1">
      <c r="A1055" s="36"/>
      <c r="B1055" s="37"/>
      <c r="C1055" s="175" t="s">
        <v>2292</v>
      </c>
      <c r="D1055" s="175" t="s">
        <v>123</v>
      </c>
      <c r="E1055" s="176" t="s">
        <v>1235</v>
      </c>
      <c r="F1055" s="177" t="s">
        <v>1236</v>
      </c>
      <c r="G1055" s="178" t="s">
        <v>404</v>
      </c>
      <c r="H1055" s="179">
        <v>111.72</v>
      </c>
      <c r="I1055" s="180"/>
      <c r="J1055" s="181">
        <f>ROUND(I1055*H1055,2)</f>
        <v>0</v>
      </c>
      <c r="K1055" s="177" t="s">
        <v>536</v>
      </c>
      <c r="L1055" s="41"/>
      <c r="M1055" s="182" t="s">
        <v>19</v>
      </c>
      <c r="N1055" s="183" t="s">
        <v>42</v>
      </c>
      <c r="O1055" s="66"/>
      <c r="P1055" s="184">
        <f>O1055*H1055</f>
        <v>0</v>
      </c>
      <c r="Q1055" s="184">
        <v>0</v>
      </c>
      <c r="R1055" s="184">
        <f>Q1055*H1055</f>
        <v>0</v>
      </c>
      <c r="S1055" s="184">
        <v>0</v>
      </c>
      <c r="T1055" s="185">
        <f>S1055*H1055</f>
        <v>0</v>
      </c>
      <c r="U1055" s="36"/>
      <c r="V1055" s="36"/>
      <c r="W1055" s="36"/>
      <c r="X1055" s="36"/>
      <c r="Y1055" s="36"/>
      <c r="Z1055" s="36"/>
      <c r="AA1055" s="36"/>
      <c r="AB1055" s="36"/>
      <c r="AC1055" s="36"/>
      <c r="AD1055" s="36"/>
      <c r="AE1055" s="36"/>
      <c r="AR1055" s="186" t="s">
        <v>252</v>
      </c>
      <c r="AT1055" s="186" t="s">
        <v>123</v>
      </c>
      <c r="AU1055" s="186" t="s">
        <v>81</v>
      </c>
      <c r="AY1055" s="19" t="s">
        <v>120</v>
      </c>
      <c r="BE1055" s="187">
        <f>IF(N1055="základní",J1055,0)</f>
        <v>0</v>
      </c>
      <c r="BF1055" s="187">
        <f>IF(N1055="snížená",J1055,0)</f>
        <v>0</v>
      </c>
      <c r="BG1055" s="187">
        <f>IF(N1055="zákl. přenesená",J1055,0)</f>
        <v>0</v>
      </c>
      <c r="BH1055" s="187">
        <f>IF(N1055="sníž. přenesená",J1055,0)</f>
        <v>0</v>
      </c>
      <c r="BI1055" s="187">
        <f>IF(N1055="nulová",J1055,0)</f>
        <v>0</v>
      </c>
      <c r="BJ1055" s="19" t="s">
        <v>79</v>
      </c>
      <c r="BK1055" s="187">
        <f>ROUND(I1055*H1055,2)</f>
        <v>0</v>
      </c>
      <c r="BL1055" s="19" t="s">
        <v>252</v>
      </c>
      <c r="BM1055" s="186" t="s">
        <v>2293</v>
      </c>
    </row>
    <row r="1056" spans="1:65" s="2" customFormat="1" ht="10">
      <c r="A1056" s="36"/>
      <c r="B1056" s="37"/>
      <c r="C1056" s="38"/>
      <c r="D1056" s="245" t="s">
        <v>538</v>
      </c>
      <c r="E1056" s="38"/>
      <c r="F1056" s="246" t="s">
        <v>1238</v>
      </c>
      <c r="G1056" s="38"/>
      <c r="H1056" s="38"/>
      <c r="I1056" s="247"/>
      <c r="J1056" s="38"/>
      <c r="K1056" s="38"/>
      <c r="L1056" s="41"/>
      <c r="M1056" s="248"/>
      <c r="N1056" s="249"/>
      <c r="O1056" s="66"/>
      <c r="P1056" s="66"/>
      <c r="Q1056" s="66"/>
      <c r="R1056" s="66"/>
      <c r="S1056" s="66"/>
      <c r="T1056" s="67"/>
      <c r="U1056" s="36"/>
      <c r="V1056" s="36"/>
      <c r="W1056" s="36"/>
      <c r="X1056" s="36"/>
      <c r="Y1056" s="36"/>
      <c r="Z1056" s="36"/>
      <c r="AA1056" s="36"/>
      <c r="AB1056" s="36"/>
      <c r="AC1056" s="36"/>
      <c r="AD1056" s="36"/>
      <c r="AE1056" s="36"/>
      <c r="AT1056" s="19" t="s">
        <v>538</v>
      </c>
      <c r="AU1056" s="19" t="s">
        <v>81</v>
      </c>
    </row>
    <row r="1057" spans="1:65" s="13" customFormat="1" ht="10">
      <c r="B1057" s="188"/>
      <c r="C1057" s="189"/>
      <c r="D1057" s="190" t="s">
        <v>130</v>
      </c>
      <c r="E1057" s="191" t="s">
        <v>19</v>
      </c>
      <c r="F1057" s="192" t="s">
        <v>2294</v>
      </c>
      <c r="G1057" s="189"/>
      <c r="H1057" s="193">
        <v>111.72</v>
      </c>
      <c r="I1057" s="194"/>
      <c r="J1057" s="189"/>
      <c r="K1057" s="189"/>
      <c r="L1057" s="195"/>
      <c r="M1057" s="196"/>
      <c r="N1057" s="197"/>
      <c r="O1057" s="197"/>
      <c r="P1057" s="197"/>
      <c r="Q1057" s="197"/>
      <c r="R1057" s="197"/>
      <c r="S1057" s="197"/>
      <c r="T1057" s="198"/>
      <c r="AT1057" s="199" t="s">
        <v>130</v>
      </c>
      <c r="AU1057" s="199" t="s">
        <v>81</v>
      </c>
      <c r="AV1057" s="13" t="s">
        <v>81</v>
      </c>
      <c r="AW1057" s="13" t="s">
        <v>132</v>
      </c>
      <c r="AX1057" s="13" t="s">
        <v>79</v>
      </c>
      <c r="AY1057" s="199" t="s">
        <v>120</v>
      </c>
    </row>
    <row r="1058" spans="1:65" s="2" customFormat="1" ht="16.5" customHeight="1">
      <c r="A1058" s="36"/>
      <c r="B1058" s="37"/>
      <c r="C1058" s="175" t="s">
        <v>2295</v>
      </c>
      <c r="D1058" s="175" t="s">
        <v>123</v>
      </c>
      <c r="E1058" s="176" t="s">
        <v>1278</v>
      </c>
      <c r="F1058" s="177" t="s">
        <v>1279</v>
      </c>
      <c r="G1058" s="178" t="s">
        <v>404</v>
      </c>
      <c r="H1058" s="179">
        <v>34.518999999999998</v>
      </c>
      <c r="I1058" s="180"/>
      <c r="J1058" s="181">
        <f>ROUND(I1058*H1058,2)</f>
        <v>0</v>
      </c>
      <c r="K1058" s="177" t="s">
        <v>536</v>
      </c>
      <c r="L1058" s="41"/>
      <c r="M1058" s="182" t="s">
        <v>19</v>
      </c>
      <c r="N1058" s="183" t="s">
        <v>42</v>
      </c>
      <c r="O1058" s="66"/>
      <c r="P1058" s="184">
        <f>O1058*H1058</f>
        <v>0</v>
      </c>
      <c r="Q1058" s="184">
        <v>0</v>
      </c>
      <c r="R1058" s="184">
        <f>Q1058*H1058</f>
        <v>0</v>
      </c>
      <c r="S1058" s="184">
        <v>0</v>
      </c>
      <c r="T1058" s="185">
        <f>S1058*H1058</f>
        <v>0</v>
      </c>
      <c r="U1058" s="36"/>
      <c r="V1058" s="36"/>
      <c r="W1058" s="36"/>
      <c r="X1058" s="36"/>
      <c r="Y1058" s="36"/>
      <c r="Z1058" s="36"/>
      <c r="AA1058" s="36"/>
      <c r="AB1058" s="36"/>
      <c r="AC1058" s="36"/>
      <c r="AD1058" s="36"/>
      <c r="AE1058" s="36"/>
      <c r="AR1058" s="186" t="s">
        <v>252</v>
      </c>
      <c r="AT1058" s="186" t="s">
        <v>123</v>
      </c>
      <c r="AU1058" s="186" t="s">
        <v>81</v>
      </c>
      <c r="AY1058" s="19" t="s">
        <v>120</v>
      </c>
      <c r="BE1058" s="187">
        <f>IF(N1058="základní",J1058,0)</f>
        <v>0</v>
      </c>
      <c r="BF1058" s="187">
        <f>IF(N1058="snížená",J1058,0)</f>
        <v>0</v>
      </c>
      <c r="BG1058" s="187">
        <f>IF(N1058="zákl. přenesená",J1058,0)</f>
        <v>0</v>
      </c>
      <c r="BH1058" s="187">
        <f>IF(N1058="sníž. přenesená",J1058,0)</f>
        <v>0</v>
      </c>
      <c r="BI1058" s="187">
        <f>IF(N1058="nulová",J1058,0)</f>
        <v>0</v>
      </c>
      <c r="BJ1058" s="19" t="s">
        <v>79</v>
      </c>
      <c r="BK1058" s="187">
        <f>ROUND(I1058*H1058,2)</f>
        <v>0</v>
      </c>
      <c r="BL1058" s="19" t="s">
        <v>252</v>
      </c>
      <c r="BM1058" s="186" t="s">
        <v>2296</v>
      </c>
    </row>
    <row r="1059" spans="1:65" s="2" customFormat="1" ht="10">
      <c r="A1059" s="36"/>
      <c r="B1059" s="37"/>
      <c r="C1059" s="38"/>
      <c r="D1059" s="245" t="s">
        <v>538</v>
      </c>
      <c r="E1059" s="38"/>
      <c r="F1059" s="246" t="s">
        <v>1281</v>
      </c>
      <c r="G1059" s="38"/>
      <c r="H1059" s="38"/>
      <c r="I1059" s="247"/>
      <c r="J1059" s="38"/>
      <c r="K1059" s="38"/>
      <c r="L1059" s="41"/>
      <c r="M1059" s="248"/>
      <c r="N1059" s="249"/>
      <c r="O1059" s="66"/>
      <c r="P1059" s="66"/>
      <c r="Q1059" s="66"/>
      <c r="R1059" s="66"/>
      <c r="S1059" s="66"/>
      <c r="T1059" s="67"/>
      <c r="U1059" s="36"/>
      <c r="V1059" s="36"/>
      <c r="W1059" s="36"/>
      <c r="X1059" s="36"/>
      <c r="Y1059" s="36"/>
      <c r="Z1059" s="36"/>
      <c r="AA1059" s="36"/>
      <c r="AB1059" s="36"/>
      <c r="AC1059" s="36"/>
      <c r="AD1059" s="36"/>
      <c r="AE1059" s="36"/>
      <c r="AT1059" s="19" t="s">
        <v>538</v>
      </c>
      <c r="AU1059" s="19" t="s">
        <v>81</v>
      </c>
    </row>
    <row r="1060" spans="1:65" s="2" customFormat="1" ht="16.5" customHeight="1">
      <c r="A1060" s="36"/>
      <c r="B1060" s="37"/>
      <c r="C1060" s="232" t="s">
        <v>2297</v>
      </c>
      <c r="D1060" s="232" t="s">
        <v>186</v>
      </c>
      <c r="E1060" s="233" t="s">
        <v>1283</v>
      </c>
      <c r="F1060" s="234" t="s">
        <v>1284</v>
      </c>
      <c r="G1060" s="235" t="s">
        <v>404</v>
      </c>
      <c r="H1060" s="236">
        <v>122.892</v>
      </c>
      <c r="I1060" s="237"/>
      <c r="J1060" s="238">
        <f>ROUND(I1060*H1060,2)</f>
        <v>0</v>
      </c>
      <c r="K1060" s="234" t="s">
        <v>536</v>
      </c>
      <c r="L1060" s="239"/>
      <c r="M1060" s="240" t="s">
        <v>19</v>
      </c>
      <c r="N1060" s="241" t="s">
        <v>42</v>
      </c>
      <c r="O1060" s="66"/>
      <c r="P1060" s="184">
        <f>O1060*H1060</f>
        <v>0</v>
      </c>
      <c r="Q1060" s="184">
        <v>2.9999999999999997E-4</v>
      </c>
      <c r="R1060" s="184">
        <f>Q1060*H1060</f>
        <v>3.6867599999999993E-2</v>
      </c>
      <c r="S1060" s="184">
        <v>0</v>
      </c>
      <c r="T1060" s="185">
        <f>S1060*H1060</f>
        <v>0</v>
      </c>
      <c r="U1060" s="36"/>
      <c r="V1060" s="36"/>
      <c r="W1060" s="36"/>
      <c r="X1060" s="36"/>
      <c r="Y1060" s="36"/>
      <c r="Z1060" s="36"/>
      <c r="AA1060" s="36"/>
      <c r="AB1060" s="36"/>
      <c r="AC1060" s="36"/>
      <c r="AD1060" s="36"/>
      <c r="AE1060" s="36"/>
      <c r="AR1060" s="186" t="s">
        <v>337</v>
      </c>
      <c r="AT1060" s="186" t="s">
        <v>186</v>
      </c>
      <c r="AU1060" s="186" t="s">
        <v>81</v>
      </c>
      <c r="AY1060" s="19" t="s">
        <v>120</v>
      </c>
      <c r="BE1060" s="187">
        <f>IF(N1060="základní",J1060,0)</f>
        <v>0</v>
      </c>
      <c r="BF1060" s="187">
        <f>IF(N1060="snížená",J1060,0)</f>
        <v>0</v>
      </c>
      <c r="BG1060" s="187">
        <f>IF(N1060="zákl. přenesená",J1060,0)</f>
        <v>0</v>
      </c>
      <c r="BH1060" s="187">
        <f>IF(N1060="sníž. přenesená",J1060,0)</f>
        <v>0</v>
      </c>
      <c r="BI1060" s="187">
        <f>IF(N1060="nulová",J1060,0)</f>
        <v>0</v>
      </c>
      <c r="BJ1060" s="19" t="s">
        <v>79</v>
      </c>
      <c r="BK1060" s="187">
        <f>ROUND(I1060*H1060,2)</f>
        <v>0</v>
      </c>
      <c r="BL1060" s="19" t="s">
        <v>252</v>
      </c>
      <c r="BM1060" s="186" t="s">
        <v>2298</v>
      </c>
    </row>
    <row r="1061" spans="1:65" s="13" customFormat="1" ht="10">
      <c r="B1061" s="188"/>
      <c r="C1061" s="189"/>
      <c r="D1061" s="190" t="s">
        <v>130</v>
      </c>
      <c r="E1061" s="191" t="s">
        <v>19</v>
      </c>
      <c r="F1061" s="192" t="s">
        <v>2299</v>
      </c>
      <c r="G1061" s="189"/>
      <c r="H1061" s="193">
        <v>122.892</v>
      </c>
      <c r="I1061" s="194"/>
      <c r="J1061" s="189"/>
      <c r="K1061" s="189"/>
      <c r="L1061" s="195"/>
      <c r="M1061" s="196"/>
      <c r="N1061" s="197"/>
      <c r="O1061" s="197"/>
      <c r="P1061" s="197"/>
      <c r="Q1061" s="197"/>
      <c r="R1061" s="197"/>
      <c r="S1061" s="197"/>
      <c r="T1061" s="198"/>
      <c r="AT1061" s="199" t="s">
        <v>130</v>
      </c>
      <c r="AU1061" s="199" t="s">
        <v>81</v>
      </c>
      <c r="AV1061" s="13" t="s">
        <v>81</v>
      </c>
      <c r="AW1061" s="13" t="s">
        <v>132</v>
      </c>
      <c r="AX1061" s="13" t="s">
        <v>79</v>
      </c>
      <c r="AY1061" s="199" t="s">
        <v>120</v>
      </c>
    </row>
    <row r="1062" spans="1:65" s="2" customFormat="1" ht="16.5" customHeight="1">
      <c r="A1062" s="36"/>
      <c r="B1062" s="37"/>
      <c r="C1062" s="232" t="s">
        <v>2300</v>
      </c>
      <c r="D1062" s="232" t="s">
        <v>186</v>
      </c>
      <c r="E1062" s="233" t="s">
        <v>1288</v>
      </c>
      <c r="F1062" s="234" t="s">
        <v>1289</v>
      </c>
      <c r="G1062" s="235" t="s">
        <v>404</v>
      </c>
      <c r="H1062" s="236">
        <v>37.970999999999997</v>
      </c>
      <c r="I1062" s="237"/>
      <c r="J1062" s="238">
        <f>ROUND(I1062*H1062,2)</f>
        <v>0</v>
      </c>
      <c r="K1062" s="234" t="s">
        <v>536</v>
      </c>
      <c r="L1062" s="239"/>
      <c r="M1062" s="240" t="s">
        <v>19</v>
      </c>
      <c r="N1062" s="241" t="s">
        <v>42</v>
      </c>
      <c r="O1062" s="66"/>
      <c r="P1062" s="184">
        <f>O1062*H1062</f>
        <v>0</v>
      </c>
      <c r="Q1062" s="184">
        <v>1E-3</v>
      </c>
      <c r="R1062" s="184">
        <f>Q1062*H1062</f>
        <v>3.7970999999999998E-2</v>
      </c>
      <c r="S1062" s="184">
        <v>0</v>
      </c>
      <c r="T1062" s="185">
        <f>S1062*H1062</f>
        <v>0</v>
      </c>
      <c r="U1062" s="36"/>
      <c r="V1062" s="36"/>
      <c r="W1062" s="36"/>
      <c r="X1062" s="36"/>
      <c r="Y1062" s="36"/>
      <c r="Z1062" s="36"/>
      <c r="AA1062" s="36"/>
      <c r="AB1062" s="36"/>
      <c r="AC1062" s="36"/>
      <c r="AD1062" s="36"/>
      <c r="AE1062" s="36"/>
      <c r="AR1062" s="186" t="s">
        <v>337</v>
      </c>
      <c r="AT1062" s="186" t="s">
        <v>186</v>
      </c>
      <c r="AU1062" s="186" t="s">
        <v>81</v>
      </c>
      <c r="AY1062" s="19" t="s">
        <v>120</v>
      </c>
      <c r="BE1062" s="187">
        <f>IF(N1062="základní",J1062,0)</f>
        <v>0</v>
      </c>
      <c r="BF1062" s="187">
        <f>IF(N1062="snížená",J1062,0)</f>
        <v>0</v>
      </c>
      <c r="BG1062" s="187">
        <f>IF(N1062="zákl. přenesená",J1062,0)</f>
        <v>0</v>
      </c>
      <c r="BH1062" s="187">
        <f>IF(N1062="sníž. přenesená",J1062,0)</f>
        <v>0</v>
      </c>
      <c r="BI1062" s="187">
        <f>IF(N1062="nulová",J1062,0)</f>
        <v>0</v>
      </c>
      <c r="BJ1062" s="19" t="s">
        <v>79</v>
      </c>
      <c r="BK1062" s="187">
        <f>ROUND(I1062*H1062,2)</f>
        <v>0</v>
      </c>
      <c r="BL1062" s="19" t="s">
        <v>252</v>
      </c>
      <c r="BM1062" s="186" t="s">
        <v>2301</v>
      </c>
    </row>
    <row r="1063" spans="1:65" s="13" customFormat="1" ht="10">
      <c r="B1063" s="188"/>
      <c r="C1063" s="189"/>
      <c r="D1063" s="190" t="s">
        <v>130</v>
      </c>
      <c r="E1063" s="191" t="s">
        <v>19</v>
      </c>
      <c r="F1063" s="192" t="s">
        <v>2302</v>
      </c>
      <c r="G1063" s="189"/>
      <c r="H1063" s="193">
        <v>37.9709</v>
      </c>
      <c r="I1063" s="194"/>
      <c r="J1063" s="189"/>
      <c r="K1063" s="189"/>
      <c r="L1063" s="195"/>
      <c r="M1063" s="196"/>
      <c r="N1063" s="197"/>
      <c r="O1063" s="197"/>
      <c r="P1063" s="197"/>
      <c r="Q1063" s="197"/>
      <c r="R1063" s="197"/>
      <c r="S1063" s="197"/>
      <c r="T1063" s="198"/>
      <c r="AT1063" s="199" t="s">
        <v>130</v>
      </c>
      <c r="AU1063" s="199" t="s">
        <v>81</v>
      </c>
      <c r="AV1063" s="13" t="s">
        <v>81</v>
      </c>
      <c r="AW1063" s="13" t="s">
        <v>132</v>
      </c>
      <c r="AX1063" s="13" t="s">
        <v>79</v>
      </c>
      <c r="AY1063" s="199" t="s">
        <v>120</v>
      </c>
    </row>
    <row r="1064" spans="1:65" s="2" customFormat="1" ht="16.5" customHeight="1">
      <c r="A1064" s="36"/>
      <c r="B1064" s="37"/>
      <c r="C1064" s="175" t="s">
        <v>2303</v>
      </c>
      <c r="D1064" s="175" t="s">
        <v>123</v>
      </c>
      <c r="E1064" s="176" t="s">
        <v>1241</v>
      </c>
      <c r="F1064" s="177" t="s">
        <v>1242</v>
      </c>
      <c r="G1064" s="178" t="s">
        <v>404</v>
      </c>
      <c r="H1064" s="179">
        <v>111.72</v>
      </c>
      <c r="I1064" s="180"/>
      <c r="J1064" s="181">
        <f>ROUND(I1064*H1064,2)</f>
        <v>0</v>
      </c>
      <c r="K1064" s="177" t="s">
        <v>19</v>
      </c>
      <c r="L1064" s="41"/>
      <c r="M1064" s="182" t="s">
        <v>19</v>
      </c>
      <c r="N1064" s="183" t="s">
        <v>42</v>
      </c>
      <c r="O1064" s="66"/>
      <c r="P1064" s="184">
        <f>O1064*H1064</f>
        <v>0</v>
      </c>
      <c r="Q1064" s="184">
        <v>0</v>
      </c>
      <c r="R1064" s="184">
        <f>Q1064*H1064</f>
        <v>0</v>
      </c>
      <c r="S1064" s="184">
        <v>0</v>
      </c>
      <c r="T1064" s="185">
        <f>S1064*H1064</f>
        <v>0</v>
      </c>
      <c r="U1064" s="36"/>
      <c r="V1064" s="36"/>
      <c r="W1064" s="36"/>
      <c r="X1064" s="36"/>
      <c r="Y1064" s="36"/>
      <c r="Z1064" s="36"/>
      <c r="AA1064" s="36"/>
      <c r="AB1064" s="36"/>
      <c r="AC1064" s="36"/>
      <c r="AD1064" s="36"/>
      <c r="AE1064" s="36"/>
      <c r="AR1064" s="186" t="s">
        <v>252</v>
      </c>
      <c r="AT1064" s="186" t="s">
        <v>123</v>
      </c>
      <c r="AU1064" s="186" t="s">
        <v>81</v>
      </c>
      <c r="AY1064" s="19" t="s">
        <v>120</v>
      </c>
      <c r="BE1064" s="187">
        <f>IF(N1064="základní",J1064,0)</f>
        <v>0</v>
      </c>
      <c r="BF1064" s="187">
        <f>IF(N1064="snížená",J1064,0)</f>
        <v>0</v>
      </c>
      <c r="BG1064" s="187">
        <f>IF(N1064="zákl. přenesená",J1064,0)</f>
        <v>0</v>
      </c>
      <c r="BH1064" s="187">
        <f>IF(N1064="sníž. přenesená",J1064,0)</f>
        <v>0</v>
      </c>
      <c r="BI1064" s="187">
        <f>IF(N1064="nulová",J1064,0)</f>
        <v>0</v>
      </c>
      <c r="BJ1064" s="19" t="s">
        <v>79</v>
      </c>
      <c r="BK1064" s="187">
        <f>ROUND(I1064*H1064,2)</f>
        <v>0</v>
      </c>
      <c r="BL1064" s="19" t="s">
        <v>252</v>
      </c>
      <c r="BM1064" s="186" t="s">
        <v>2304</v>
      </c>
    </row>
    <row r="1065" spans="1:65" s="13" customFormat="1" ht="10">
      <c r="B1065" s="188"/>
      <c r="C1065" s="189"/>
      <c r="D1065" s="190" t="s">
        <v>130</v>
      </c>
      <c r="E1065" s="191" t="s">
        <v>19</v>
      </c>
      <c r="F1065" s="192" t="s">
        <v>2294</v>
      </c>
      <c r="G1065" s="189"/>
      <c r="H1065" s="193">
        <v>111.72</v>
      </c>
      <c r="I1065" s="194"/>
      <c r="J1065" s="189"/>
      <c r="K1065" s="189"/>
      <c r="L1065" s="195"/>
      <c r="M1065" s="196"/>
      <c r="N1065" s="197"/>
      <c r="O1065" s="197"/>
      <c r="P1065" s="197"/>
      <c r="Q1065" s="197"/>
      <c r="R1065" s="197"/>
      <c r="S1065" s="197"/>
      <c r="T1065" s="198"/>
      <c r="AT1065" s="199" t="s">
        <v>130</v>
      </c>
      <c r="AU1065" s="199" t="s">
        <v>81</v>
      </c>
      <c r="AV1065" s="13" t="s">
        <v>81</v>
      </c>
      <c r="AW1065" s="13" t="s">
        <v>132</v>
      </c>
      <c r="AX1065" s="13" t="s">
        <v>79</v>
      </c>
      <c r="AY1065" s="199" t="s">
        <v>120</v>
      </c>
    </row>
    <row r="1066" spans="1:65" s="2" customFormat="1" ht="16.5" customHeight="1">
      <c r="A1066" s="36"/>
      <c r="B1066" s="37"/>
      <c r="C1066" s="232" t="s">
        <v>2305</v>
      </c>
      <c r="D1066" s="232" t="s">
        <v>186</v>
      </c>
      <c r="E1066" s="233" t="s">
        <v>1245</v>
      </c>
      <c r="F1066" s="234" t="s">
        <v>1246</v>
      </c>
      <c r="G1066" s="235" t="s">
        <v>404</v>
      </c>
      <c r="H1066" s="236">
        <v>122.892</v>
      </c>
      <c r="I1066" s="237"/>
      <c r="J1066" s="238">
        <f>ROUND(I1066*H1066,2)</f>
        <v>0</v>
      </c>
      <c r="K1066" s="234" t="s">
        <v>536</v>
      </c>
      <c r="L1066" s="239"/>
      <c r="M1066" s="240" t="s">
        <v>19</v>
      </c>
      <c r="N1066" s="241" t="s">
        <v>42</v>
      </c>
      <c r="O1066" s="66"/>
      <c r="P1066" s="184">
        <f>O1066*H1066</f>
        <v>0</v>
      </c>
      <c r="Q1066" s="184">
        <v>4.0000000000000002E-4</v>
      </c>
      <c r="R1066" s="184">
        <f>Q1066*H1066</f>
        <v>4.91568E-2</v>
      </c>
      <c r="S1066" s="184">
        <v>0</v>
      </c>
      <c r="T1066" s="185">
        <f>S1066*H1066</f>
        <v>0</v>
      </c>
      <c r="U1066" s="36"/>
      <c r="V1066" s="36"/>
      <c r="W1066" s="36"/>
      <c r="X1066" s="36"/>
      <c r="Y1066" s="36"/>
      <c r="Z1066" s="36"/>
      <c r="AA1066" s="36"/>
      <c r="AB1066" s="36"/>
      <c r="AC1066" s="36"/>
      <c r="AD1066" s="36"/>
      <c r="AE1066" s="36"/>
      <c r="AR1066" s="186" t="s">
        <v>337</v>
      </c>
      <c r="AT1066" s="186" t="s">
        <v>186</v>
      </c>
      <c r="AU1066" s="186" t="s">
        <v>81</v>
      </c>
      <c r="AY1066" s="19" t="s">
        <v>120</v>
      </c>
      <c r="BE1066" s="187">
        <f>IF(N1066="základní",J1066,0)</f>
        <v>0</v>
      </c>
      <c r="BF1066" s="187">
        <f>IF(N1066="snížená",J1066,0)</f>
        <v>0</v>
      </c>
      <c r="BG1066" s="187">
        <f>IF(N1066="zákl. přenesená",J1066,0)</f>
        <v>0</v>
      </c>
      <c r="BH1066" s="187">
        <f>IF(N1066="sníž. přenesená",J1066,0)</f>
        <v>0</v>
      </c>
      <c r="BI1066" s="187">
        <f>IF(N1066="nulová",J1066,0)</f>
        <v>0</v>
      </c>
      <c r="BJ1066" s="19" t="s">
        <v>79</v>
      </c>
      <c r="BK1066" s="187">
        <f>ROUND(I1066*H1066,2)</f>
        <v>0</v>
      </c>
      <c r="BL1066" s="19" t="s">
        <v>252</v>
      </c>
      <c r="BM1066" s="186" t="s">
        <v>2306</v>
      </c>
    </row>
    <row r="1067" spans="1:65" s="13" customFormat="1" ht="10">
      <c r="B1067" s="188"/>
      <c r="C1067" s="189"/>
      <c r="D1067" s="190" t="s">
        <v>130</v>
      </c>
      <c r="E1067" s="191" t="s">
        <v>19</v>
      </c>
      <c r="F1067" s="192" t="s">
        <v>2307</v>
      </c>
      <c r="G1067" s="189"/>
      <c r="H1067" s="193">
        <v>122.892</v>
      </c>
      <c r="I1067" s="194"/>
      <c r="J1067" s="189"/>
      <c r="K1067" s="189"/>
      <c r="L1067" s="195"/>
      <c r="M1067" s="196"/>
      <c r="N1067" s="197"/>
      <c r="O1067" s="197"/>
      <c r="P1067" s="197"/>
      <c r="Q1067" s="197"/>
      <c r="R1067" s="197"/>
      <c r="S1067" s="197"/>
      <c r="T1067" s="198"/>
      <c r="AT1067" s="199" t="s">
        <v>130</v>
      </c>
      <c r="AU1067" s="199" t="s">
        <v>81</v>
      </c>
      <c r="AV1067" s="13" t="s">
        <v>81</v>
      </c>
      <c r="AW1067" s="13" t="s">
        <v>132</v>
      </c>
      <c r="AX1067" s="13" t="s">
        <v>79</v>
      </c>
      <c r="AY1067" s="199" t="s">
        <v>120</v>
      </c>
    </row>
    <row r="1068" spans="1:65" s="2" customFormat="1" ht="16.5" customHeight="1">
      <c r="A1068" s="36"/>
      <c r="B1068" s="37"/>
      <c r="C1068" s="175" t="s">
        <v>2308</v>
      </c>
      <c r="D1068" s="175" t="s">
        <v>123</v>
      </c>
      <c r="E1068" s="176" t="s">
        <v>1250</v>
      </c>
      <c r="F1068" s="177" t="s">
        <v>1251</v>
      </c>
      <c r="G1068" s="178" t="s">
        <v>301</v>
      </c>
      <c r="H1068" s="179">
        <v>45.08</v>
      </c>
      <c r="I1068" s="180"/>
      <c r="J1068" s="181">
        <f>ROUND(I1068*H1068,2)</f>
        <v>0</v>
      </c>
      <c r="K1068" s="177" t="s">
        <v>536</v>
      </c>
      <c r="L1068" s="41"/>
      <c r="M1068" s="182" t="s">
        <v>19</v>
      </c>
      <c r="N1068" s="183" t="s">
        <v>42</v>
      </c>
      <c r="O1068" s="66"/>
      <c r="P1068" s="184">
        <f>O1068*H1068</f>
        <v>0</v>
      </c>
      <c r="Q1068" s="184">
        <v>1.1E-4</v>
      </c>
      <c r="R1068" s="184">
        <f>Q1068*H1068</f>
        <v>4.9588000000000002E-3</v>
      </c>
      <c r="S1068" s="184">
        <v>0</v>
      </c>
      <c r="T1068" s="185">
        <f>S1068*H1068</f>
        <v>0</v>
      </c>
      <c r="U1068" s="36"/>
      <c r="V1068" s="36"/>
      <c r="W1068" s="36"/>
      <c r="X1068" s="36"/>
      <c r="Y1068" s="36"/>
      <c r="Z1068" s="36"/>
      <c r="AA1068" s="36"/>
      <c r="AB1068" s="36"/>
      <c r="AC1068" s="36"/>
      <c r="AD1068" s="36"/>
      <c r="AE1068" s="36"/>
      <c r="AR1068" s="186" t="s">
        <v>252</v>
      </c>
      <c r="AT1068" s="186" t="s">
        <v>123</v>
      </c>
      <c r="AU1068" s="186" t="s">
        <v>81</v>
      </c>
      <c r="AY1068" s="19" t="s">
        <v>120</v>
      </c>
      <c r="BE1068" s="187">
        <f>IF(N1068="základní",J1068,0)</f>
        <v>0</v>
      </c>
      <c r="BF1068" s="187">
        <f>IF(N1068="snížená",J1068,0)</f>
        <v>0</v>
      </c>
      <c r="BG1068" s="187">
        <f>IF(N1068="zákl. přenesená",J1068,0)</f>
        <v>0</v>
      </c>
      <c r="BH1068" s="187">
        <f>IF(N1068="sníž. přenesená",J1068,0)</f>
        <v>0</v>
      </c>
      <c r="BI1068" s="187">
        <f>IF(N1068="nulová",J1068,0)</f>
        <v>0</v>
      </c>
      <c r="BJ1068" s="19" t="s">
        <v>79</v>
      </c>
      <c r="BK1068" s="187">
        <f>ROUND(I1068*H1068,2)</f>
        <v>0</v>
      </c>
      <c r="BL1068" s="19" t="s">
        <v>252</v>
      </c>
      <c r="BM1068" s="186" t="s">
        <v>2309</v>
      </c>
    </row>
    <row r="1069" spans="1:65" s="2" customFormat="1" ht="10">
      <c r="A1069" s="36"/>
      <c r="B1069" s="37"/>
      <c r="C1069" s="38"/>
      <c r="D1069" s="245" t="s">
        <v>538</v>
      </c>
      <c r="E1069" s="38"/>
      <c r="F1069" s="246" t="s">
        <v>1253</v>
      </c>
      <c r="G1069" s="38"/>
      <c r="H1069" s="38"/>
      <c r="I1069" s="247"/>
      <c r="J1069" s="38"/>
      <c r="K1069" s="38"/>
      <c r="L1069" s="41"/>
      <c r="M1069" s="248"/>
      <c r="N1069" s="249"/>
      <c r="O1069" s="66"/>
      <c r="P1069" s="66"/>
      <c r="Q1069" s="66"/>
      <c r="R1069" s="66"/>
      <c r="S1069" s="66"/>
      <c r="T1069" s="67"/>
      <c r="U1069" s="36"/>
      <c r="V1069" s="36"/>
      <c r="W1069" s="36"/>
      <c r="X1069" s="36"/>
      <c r="Y1069" s="36"/>
      <c r="Z1069" s="36"/>
      <c r="AA1069" s="36"/>
      <c r="AB1069" s="36"/>
      <c r="AC1069" s="36"/>
      <c r="AD1069" s="36"/>
      <c r="AE1069" s="36"/>
      <c r="AT1069" s="19" t="s">
        <v>538</v>
      </c>
      <c r="AU1069" s="19" t="s">
        <v>81</v>
      </c>
    </row>
    <row r="1070" spans="1:65" s="15" customFormat="1" ht="10">
      <c r="B1070" s="211"/>
      <c r="C1070" s="212"/>
      <c r="D1070" s="190" t="s">
        <v>130</v>
      </c>
      <c r="E1070" s="213" t="s">
        <v>19</v>
      </c>
      <c r="F1070" s="214" t="s">
        <v>1254</v>
      </c>
      <c r="G1070" s="212"/>
      <c r="H1070" s="213" t="s">
        <v>19</v>
      </c>
      <c r="I1070" s="215"/>
      <c r="J1070" s="212"/>
      <c r="K1070" s="212"/>
      <c r="L1070" s="216"/>
      <c r="M1070" s="217"/>
      <c r="N1070" s="218"/>
      <c r="O1070" s="218"/>
      <c r="P1070" s="218"/>
      <c r="Q1070" s="218"/>
      <c r="R1070" s="218"/>
      <c r="S1070" s="218"/>
      <c r="T1070" s="219"/>
      <c r="AT1070" s="220" t="s">
        <v>130</v>
      </c>
      <c r="AU1070" s="220" t="s">
        <v>81</v>
      </c>
      <c r="AV1070" s="15" t="s">
        <v>79</v>
      </c>
      <c r="AW1070" s="15" t="s">
        <v>132</v>
      </c>
      <c r="AX1070" s="15" t="s">
        <v>71</v>
      </c>
      <c r="AY1070" s="220" t="s">
        <v>120</v>
      </c>
    </row>
    <row r="1071" spans="1:65" s="13" customFormat="1" ht="10">
      <c r="B1071" s="188"/>
      <c r="C1071" s="189"/>
      <c r="D1071" s="190" t="s">
        <v>130</v>
      </c>
      <c r="E1071" s="191" t="s">
        <v>19</v>
      </c>
      <c r="F1071" s="192" t="s">
        <v>2310</v>
      </c>
      <c r="G1071" s="189"/>
      <c r="H1071" s="193">
        <v>15</v>
      </c>
      <c r="I1071" s="194"/>
      <c r="J1071" s="189"/>
      <c r="K1071" s="189"/>
      <c r="L1071" s="195"/>
      <c r="M1071" s="196"/>
      <c r="N1071" s="197"/>
      <c r="O1071" s="197"/>
      <c r="P1071" s="197"/>
      <c r="Q1071" s="197"/>
      <c r="R1071" s="197"/>
      <c r="S1071" s="197"/>
      <c r="T1071" s="198"/>
      <c r="AT1071" s="199" t="s">
        <v>130</v>
      </c>
      <c r="AU1071" s="199" t="s">
        <v>81</v>
      </c>
      <c r="AV1071" s="13" t="s">
        <v>81</v>
      </c>
      <c r="AW1071" s="13" t="s">
        <v>132</v>
      </c>
      <c r="AX1071" s="13" t="s">
        <v>71</v>
      </c>
      <c r="AY1071" s="199" t="s">
        <v>120</v>
      </c>
    </row>
    <row r="1072" spans="1:65" s="13" customFormat="1" ht="10">
      <c r="B1072" s="188"/>
      <c r="C1072" s="189"/>
      <c r="D1072" s="190" t="s">
        <v>130</v>
      </c>
      <c r="E1072" s="191" t="s">
        <v>19</v>
      </c>
      <c r="F1072" s="192" t="s">
        <v>2311</v>
      </c>
      <c r="G1072" s="189"/>
      <c r="H1072" s="193">
        <v>14.68</v>
      </c>
      <c r="I1072" s="194"/>
      <c r="J1072" s="189"/>
      <c r="K1072" s="189"/>
      <c r="L1072" s="195"/>
      <c r="M1072" s="196"/>
      <c r="N1072" s="197"/>
      <c r="O1072" s="197"/>
      <c r="P1072" s="197"/>
      <c r="Q1072" s="197"/>
      <c r="R1072" s="197"/>
      <c r="S1072" s="197"/>
      <c r="T1072" s="198"/>
      <c r="AT1072" s="199" t="s">
        <v>130</v>
      </c>
      <c r="AU1072" s="199" t="s">
        <v>81</v>
      </c>
      <c r="AV1072" s="13" t="s">
        <v>81</v>
      </c>
      <c r="AW1072" s="13" t="s">
        <v>132</v>
      </c>
      <c r="AX1072" s="13" t="s">
        <v>71</v>
      </c>
      <c r="AY1072" s="199" t="s">
        <v>120</v>
      </c>
    </row>
    <row r="1073" spans="1:65" s="13" customFormat="1" ht="10">
      <c r="B1073" s="188"/>
      <c r="C1073" s="189"/>
      <c r="D1073" s="190" t="s">
        <v>130</v>
      </c>
      <c r="E1073" s="191" t="s">
        <v>19</v>
      </c>
      <c r="F1073" s="192" t="s">
        <v>2312</v>
      </c>
      <c r="G1073" s="189"/>
      <c r="H1073" s="193">
        <v>15.4</v>
      </c>
      <c r="I1073" s="194"/>
      <c r="J1073" s="189"/>
      <c r="K1073" s="189"/>
      <c r="L1073" s="195"/>
      <c r="M1073" s="196"/>
      <c r="N1073" s="197"/>
      <c r="O1073" s="197"/>
      <c r="P1073" s="197"/>
      <c r="Q1073" s="197"/>
      <c r="R1073" s="197"/>
      <c r="S1073" s="197"/>
      <c r="T1073" s="198"/>
      <c r="AT1073" s="199" t="s">
        <v>130</v>
      </c>
      <c r="AU1073" s="199" t="s">
        <v>81</v>
      </c>
      <c r="AV1073" s="13" t="s">
        <v>81</v>
      </c>
      <c r="AW1073" s="13" t="s">
        <v>132</v>
      </c>
      <c r="AX1073" s="13" t="s">
        <v>71</v>
      </c>
      <c r="AY1073" s="199" t="s">
        <v>120</v>
      </c>
    </row>
    <row r="1074" spans="1:65" s="14" customFormat="1" ht="10">
      <c r="B1074" s="200"/>
      <c r="C1074" s="201"/>
      <c r="D1074" s="190" t="s">
        <v>130</v>
      </c>
      <c r="E1074" s="202" t="s">
        <v>19</v>
      </c>
      <c r="F1074" s="203" t="s">
        <v>133</v>
      </c>
      <c r="G1074" s="201"/>
      <c r="H1074" s="204">
        <v>45.08</v>
      </c>
      <c r="I1074" s="205"/>
      <c r="J1074" s="201"/>
      <c r="K1074" s="201"/>
      <c r="L1074" s="206"/>
      <c r="M1074" s="207"/>
      <c r="N1074" s="208"/>
      <c r="O1074" s="208"/>
      <c r="P1074" s="208"/>
      <c r="Q1074" s="208"/>
      <c r="R1074" s="208"/>
      <c r="S1074" s="208"/>
      <c r="T1074" s="209"/>
      <c r="AT1074" s="210" t="s">
        <v>130</v>
      </c>
      <c r="AU1074" s="210" t="s">
        <v>81</v>
      </c>
      <c r="AV1074" s="14" t="s">
        <v>128</v>
      </c>
      <c r="AW1074" s="14" t="s">
        <v>132</v>
      </c>
      <c r="AX1074" s="14" t="s">
        <v>79</v>
      </c>
      <c r="AY1074" s="210" t="s">
        <v>120</v>
      </c>
    </row>
    <row r="1075" spans="1:65" s="2" customFormat="1" ht="16.5" customHeight="1">
      <c r="A1075" s="36"/>
      <c r="B1075" s="37"/>
      <c r="C1075" s="232" t="s">
        <v>2313</v>
      </c>
      <c r="D1075" s="232" t="s">
        <v>186</v>
      </c>
      <c r="E1075" s="233" t="s">
        <v>1262</v>
      </c>
      <c r="F1075" s="234" t="s">
        <v>1263</v>
      </c>
      <c r="G1075" s="235" t="s">
        <v>204</v>
      </c>
      <c r="H1075" s="236">
        <v>157</v>
      </c>
      <c r="I1075" s="237"/>
      <c r="J1075" s="238">
        <f>ROUND(I1075*H1075,2)</f>
        <v>0</v>
      </c>
      <c r="K1075" s="234" t="s">
        <v>19</v>
      </c>
      <c r="L1075" s="239"/>
      <c r="M1075" s="240" t="s">
        <v>19</v>
      </c>
      <c r="N1075" s="241" t="s">
        <v>42</v>
      </c>
      <c r="O1075" s="66"/>
      <c r="P1075" s="184">
        <f>O1075*H1075</f>
        <v>0</v>
      </c>
      <c r="Q1075" s="184">
        <v>5.0000000000000002E-5</v>
      </c>
      <c r="R1075" s="184">
        <f>Q1075*H1075</f>
        <v>7.8500000000000011E-3</v>
      </c>
      <c r="S1075" s="184">
        <v>0</v>
      </c>
      <c r="T1075" s="185">
        <f>S1075*H1075</f>
        <v>0</v>
      </c>
      <c r="U1075" s="36"/>
      <c r="V1075" s="36"/>
      <c r="W1075" s="36"/>
      <c r="X1075" s="36"/>
      <c r="Y1075" s="36"/>
      <c r="Z1075" s="36"/>
      <c r="AA1075" s="36"/>
      <c r="AB1075" s="36"/>
      <c r="AC1075" s="36"/>
      <c r="AD1075" s="36"/>
      <c r="AE1075" s="36"/>
      <c r="AR1075" s="186" t="s">
        <v>337</v>
      </c>
      <c r="AT1075" s="186" t="s">
        <v>186</v>
      </c>
      <c r="AU1075" s="186" t="s">
        <v>81</v>
      </c>
      <c r="AY1075" s="19" t="s">
        <v>120</v>
      </c>
      <c r="BE1075" s="187">
        <f>IF(N1075="základní",J1075,0)</f>
        <v>0</v>
      </c>
      <c r="BF1075" s="187">
        <f>IF(N1075="snížená",J1075,0)</f>
        <v>0</v>
      </c>
      <c r="BG1075" s="187">
        <f>IF(N1075="zákl. přenesená",J1075,0)</f>
        <v>0</v>
      </c>
      <c r="BH1075" s="187">
        <f>IF(N1075="sníž. přenesená",J1075,0)</f>
        <v>0</v>
      </c>
      <c r="BI1075" s="187">
        <f>IF(N1075="nulová",J1075,0)</f>
        <v>0</v>
      </c>
      <c r="BJ1075" s="19" t="s">
        <v>79</v>
      </c>
      <c r="BK1075" s="187">
        <f>ROUND(I1075*H1075,2)</f>
        <v>0</v>
      </c>
      <c r="BL1075" s="19" t="s">
        <v>252</v>
      </c>
      <c r="BM1075" s="186" t="s">
        <v>2314</v>
      </c>
    </row>
    <row r="1076" spans="1:65" s="15" customFormat="1" ht="10">
      <c r="B1076" s="211"/>
      <c r="C1076" s="212"/>
      <c r="D1076" s="190" t="s">
        <v>130</v>
      </c>
      <c r="E1076" s="213" t="s">
        <v>19</v>
      </c>
      <c r="F1076" s="214" t="s">
        <v>1265</v>
      </c>
      <c r="G1076" s="212"/>
      <c r="H1076" s="213" t="s">
        <v>19</v>
      </c>
      <c r="I1076" s="215"/>
      <c r="J1076" s="212"/>
      <c r="K1076" s="212"/>
      <c r="L1076" s="216"/>
      <c r="M1076" s="217"/>
      <c r="N1076" s="218"/>
      <c r="O1076" s="218"/>
      <c r="P1076" s="218"/>
      <c r="Q1076" s="218"/>
      <c r="R1076" s="218"/>
      <c r="S1076" s="218"/>
      <c r="T1076" s="219"/>
      <c r="AT1076" s="220" t="s">
        <v>130</v>
      </c>
      <c r="AU1076" s="220" t="s">
        <v>81</v>
      </c>
      <c r="AV1076" s="15" t="s">
        <v>79</v>
      </c>
      <c r="AW1076" s="15" t="s">
        <v>132</v>
      </c>
      <c r="AX1076" s="15" t="s">
        <v>71</v>
      </c>
      <c r="AY1076" s="220" t="s">
        <v>120</v>
      </c>
    </row>
    <row r="1077" spans="1:65" s="13" customFormat="1" ht="10">
      <c r="B1077" s="188"/>
      <c r="C1077" s="189"/>
      <c r="D1077" s="190" t="s">
        <v>130</v>
      </c>
      <c r="E1077" s="191" t="s">
        <v>19</v>
      </c>
      <c r="F1077" s="192" t="s">
        <v>2315</v>
      </c>
      <c r="G1077" s="189"/>
      <c r="H1077" s="193">
        <v>54</v>
      </c>
      <c r="I1077" s="194"/>
      <c r="J1077" s="189"/>
      <c r="K1077" s="189"/>
      <c r="L1077" s="195"/>
      <c r="M1077" s="196"/>
      <c r="N1077" s="197"/>
      <c r="O1077" s="197"/>
      <c r="P1077" s="197"/>
      <c r="Q1077" s="197"/>
      <c r="R1077" s="197"/>
      <c r="S1077" s="197"/>
      <c r="T1077" s="198"/>
      <c r="AT1077" s="199" t="s">
        <v>130</v>
      </c>
      <c r="AU1077" s="199" t="s">
        <v>81</v>
      </c>
      <c r="AV1077" s="13" t="s">
        <v>81</v>
      </c>
      <c r="AW1077" s="13" t="s">
        <v>132</v>
      </c>
      <c r="AX1077" s="13" t="s">
        <v>71</v>
      </c>
      <c r="AY1077" s="199" t="s">
        <v>120</v>
      </c>
    </row>
    <row r="1078" spans="1:65" s="13" customFormat="1" ht="10">
      <c r="B1078" s="188"/>
      <c r="C1078" s="189"/>
      <c r="D1078" s="190" t="s">
        <v>130</v>
      </c>
      <c r="E1078" s="191" t="s">
        <v>19</v>
      </c>
      <c r="F1078" s="192" t="s">
        <v>2316</v>
      </c>
      <c r="G1078" s="189"/>
      <c r="H1078" s="193">
        <v>50</v>
      </c>
      <c r="I1078" s="194"/>
      <c r="J1078" s="189"/>
      <c r="K1078" s="189"/>
      <c r="L1078" s="195"/>
      <c r="M1078" s="196"/>
      <c r="N1078" s="197"/>
      <c r="O1078" s="197"/>
      <c r="P1078" s="197"/>
      <c r="Q1078" s="197"/>
      <c r="R1078" s="197"/>
      <c r="S1078" s="197"/>
      <c r="T1078" s="198"/>
      <c r="AT1078" s="199" t="s">
        <v>130</v>
      </c>
      <c r="AU1078" s="199" t="s">
        <v>81</v>
      </c>
      <c r="AV1078" s="13" t="s">
        <v>81</v>
      </c>
      <c r="AW1078" s="13" t="s">
        <v>132</v>
      </c>
      <c r="AX1078" s="13" t="s">
        <v>71</v>
      </c>
      <c r="AY1078" s="199" t="s">
        <v>120</v>
      </c>
    </row>
    <row r="1079" spans="1:65" s="13" customFormat="1" ht="10">
      <c r="B1079" s="188"/>
      <c r="C1079" s="189"/>
      <c r="D1079" s="190" t="s">
        <v>130</v>
      </c>
      <c r="E1079" s="191" t="s">
        <v>19</v>
      </c>
      <c r="F1079" s="192" t="s">
        <v>2317</v>
      </c>
      <c r="G1079" s="189"/>
      <c r="H1079" s="193">
        <v>53</v>
      </c>
      <c r="I1079" s="194"/>
      <c r="J1079" s="189"/>
      <c r="K1079" s="189"/>
      <c r="L1079" s="195"/>
      <c r="M1079" s="196"/>
      <c r="N1079" s="197"/>
      <c r="O1079" s="197"/>
      <c r="P1079" s="197"/>
      <c r="Q1079" s="197"/>
      <c r="R1079" s="197"/>
      <c r="S1079" s="197"/>
      <c r="T1079" s="198"/>
      <c r="AT1079" s="199" t="s">
        <v>130</v>
      </c>
      <c r="AU1079" s="199" t="s">
        <v>81</v>
      </c>
      <c r="AV1079" s="13" t="s">
        <v>81</v>
      </c>
      <c r="AW1079" s="13" t="s">
        <v>132</v>
      </c>
      <c r="AX1079" s="13" t="s">
        <v>71</v>
      </c>
      <c r="AY1079" s="199" t="s">
        <v>120</v>
      </c>
    </row>
    <row r="1080" spans="1:65" s="14" customFormat="1" ht="10">
      <c r="B1080" s="200"/>
      <c r="C1080" s="201"/>
      <c r="D1080" s="190" t="s">
        <v>130</v>
      </c>
      <c r="E1080" s="202" t="s">
        <v>19</v>
      </c>
      <c r="F1080" s="203" t="s">
        <v>133</v>
      </c>
      <c r="G1080" s="201"/>
      <c r="H1080" s="204">
        <v>157</v>
      </c>
      <c r="I1080" s="205"/>
      <c r="J1080" s="201"/>
      <c r="K1080" s="201"/>
      <c r="L1080" s="206"/>
      <c r="M1080" s="207"/>
      <c r="N1080" s="208"/>
      <c r="O1080" s="208"/>
      <c r="P1080" s="208"/>
      <c r="Q1080" s="208"/>
      <c r="R1080" s="208"/>
      <c r="S1080" s="208"/>
      <c r="T1080" s="209"/>
      <c r="AT1080" s="210" t="s">
        <v>130</v>
      </c>
      <c r="AU1080" s="210" t="s">
        <v>81</v>
      </c>
      <c r="AV1080" s="14" t="s">
        <v>128</v>
      </c>
      <c r="AW1080" s="14" t="s">
        <v>132</v>
      </c>
      <c r="AX1080" s="14" t="s">
        <v>79</v>
      </c>
      <c r="AY1080" s="210" t="s">
        <v>120</v>
      </c>
    </row>
    <row r="1081" spans="1:65" s="2" customFormat="1" ht="16.5" customHeight="1">
      <c r="A1081" s="36"/>
      <c r="B1081" s="37"/>
      <c r="C1081" s="232" t="s">
        <v>2318</v>
      </c>
      <c r="D1081" s="232" t="s">
        <v>186</v>
      </c>
      <c r="E1081" s="233" t="s">
        <v>1272</v>
      </c>
      <c r="F1081" s="234" t="s">
        <v>1273</v>
      </c>
      <c r="G1081" s="235" t="s">
        <v>301</v>
      </c>
      <c r="H1081" s="236">
        <v>47.334000000000003</v>
      </c>
      <c r="I1081" s="237"/>
      <c r="J1081" s="238">
        <f>ROUND(I1081*H1081,2)</f>
        <v>0</v>
      </c>
      <c r="K1081" s="234" t="s">
        <v>19</v>
      </c>
      <c r="L1081" s="239"/>
      <c r="M1081" s="240" t="s">
        <v>19</v>
      </c>
      <c r="N1081" s="241" t="s">
        <v>42</v>
      </c>
      <c r="O1081" s="66"/>
      <c r="P1081" s="184">
        <f>O1081*H1081</f>
        <v>0</v>
      </c>
      <c r="Q1081" s="184">
        <v>1.2600000000000001E-3</v>
      </c>
      <c r="R1081" s="184">
        <f>Q1081*H1081</f>
        <v>5.9640840000000007E-2</v>
      </c>
      <c r="S1081" s="184">
        <v>0</v>
      </c>
      <c r="T1081" s="185">
        <f>S1081*H1081</f>
        <v>0</v>
      </c>
      <c r="U1081" s="36"/>
      <c r="V1081" s="36"/>
      <c r="W1081" s="36"/>
      <c r="X1081" s="36"/>
      <c r="Y1081" s="36"/>
      <c r="Z1081" s="36"/>
      <c r="AA1081" s="36"/>
      <c r="AB1081" s="36"/>
      <c r="AC1081" s="36"/>
      <c r="AD1081" s="36"/>
      <c r="AE1081" s="36"/>
      <c r="AR1081" s="186" t="s">
        <v>337</v>
      </c>
      <c r="AT1081" s="186" t="s">
        <v>186</v>
      </c>
      <c r="AU1081" s="186" t="s">
        <v>81</v>
      </c>
      <c r="AY1081" s="19" t="s">
        <v>120</v>
      </c>
      <c r="BE1081" s="187">
        <f>IF(N1081="základní",J1081,0)</f>
        <v>0</v>
      </c>
      <c r="BF1081" s="187">
        <f>IF(N1081="snížená",J1081,0)</f>
        <v>0</v>
      </c>
      <c r="BG1081" s="187">
        <f>IF(N1081="zákl. přenesená",J1081,0)</f>
        <v>0</v>
      </c>
      <c r="BH1081" s="187">
        <f>IF(N1081="sníž. přenesená",J1081,0)</f>
        <v>0</v>
      </c>
      <c r="BI1081" s="187">
        <f>IF(N1081="nulová",J1081,0)</f>
        <v>0</v>
      </c>
      <c r="BJ1081" s="19" t="s">
        <v>79</v>
      </c>
      <c r="BK1081" s="187">
        <f>ROUND(I1081*H1081,2)</f>
        <v>0</v>
      </c>
      <c r="BL1081" s="19" t="s">
        <v>252</v>
      </c>
      <c r="BM1081" s="186" t="s">
        <v>2319</v>
      </c>
    </row>
    <row r="1082" spans="1:65" s="15" customFormat="1" ht="10">
      <c r="B1082" s="211"/>
      <c r="C1082" s="212"/>
      <c r="D1082" s="190" t="s">
        <v>130</v>
      </c>
      <c r="E1082" s="213" t="s">
        <v>19</v>
      </c>
      <c r="F1082" s="214" t="s">
        <v>1275</v>
      </c>
      <c r="G1082" s="212"/>
      <c r="H1082" s="213" t="s">
        <v>19</v>
      </c>
      <c r="I1082" s="215"/>
      <c r="J1082" s="212"/>
      <c r="K1082" s="212"/>
      <c r="L1082" s="216"/>
      <c r="M1082" s="217"/>
      <c r="N1082" s="218"/>
      <c r="O1082" s="218"/>
      <c r="P1082" s="218"/>
      <c r="Q1082" s="218"/>
      <c r="R1082" s="218"/>
      <c r="S1082" s="218"/>
      <c r="T1082" s="219"/>
      <c r="AT1082" s="220" t="s">
        <v>130</v>
      </c>
      <c r="AU1082" s="220" t="s">
        <v>81</v>
      </c>
      <c r="AV1082" s="15" t="s">
        <v>79</v>
      </c>
      <c r="AW1082" s="15" t="s">
        <v>132</v>
      </c>
      <c r="AX1082" s="15" t="s">
        <v>71</v>
      </c>
      <c r="AY1082" s="220" t="s">
        <v>120</v>
      </c>
    </row>
    <row r="1083" spans="1:65" s="13" customFormat="1" ht="10">
      <c r="B1083" s="188"/>
      <c r="C1083" s="189"/>
      <c r="D1083" s="190" t="s">
        <v>130</v>
      </c>
      <c r="E1083" s="191" t="s">
        <v>19</v>
      </c>
      <c r="F1083" s="192" t="s">
        <v>2320</v>
      </c>
      <c r="G1083" s="189"/>
      <c r="H1083" s="193">
        <v>47.334000000000003</v>
      </c>
      <c r="I1083" s="194"/>
      <c r="J1083" s="189"/>
      <c r="K1083" s="189"/>
      <c r="L1083" s="195"/>
      <c r="M1083" s="196"/>
      <c r="N1083" s="197"/>
      <c r="O1083" s="197"/>
      <c r="P1083" s="197"/>
      <c r="Q1083" s="197"/>
      <c r="R1083" s="197"/>
      <c r="S1083" s="197"/>
      <c r="T1083" s="198"/>
      <c r="AT1083" s="199" t="s">
        <v>130</v>
      </c>
      <c r="AU1083" s="199" t="s">
        <v>81</v>
      </c>
      <c r="AV1083" s="13" t="s">
        <v>81</v>
      </c>
      <c r="AW1083" s="13" t="s">
        <v>132</v>
      </c>
      <c r="AX1083" s="13" t="s">
        <v>79</v>
      </c>
      <c r="AY1083" s="199" t="s">
        <v>120</v>
      </c>
    </row>
    <row r="1084" spans="1:65" s="2" customFormat="1" ht="24.15" customHeight="1">
      <c r="A1084" s="36"/>
      <c r="B1084" s="37"/>
      <c r="C1084" s="175" t="s">
        <v>2321</v>
      </c>
      <c r="D1084" s="175" t="s">
        <v>123</v>
      </c>
      <c r="E1084" s="176" t="s">
        <v>1299</v>
      </c>
      <c r="F1084" s="177" t="s">
        <v>1300</v>
      </c>
      <c r="G1084" s="178" t="s">
        <v>189</v>
      </c>
      <c r="H1084" s="179">
        <v>1.488</v>
      </c>
      <c r="I1084" s="180"/>
      <c r="J1084" s="181">
        <f>ROUND(I1084*H1084,2)</f>
        <v>0</v>
      </c>
      <c r="K1084" s="177" t="s">
        <v>536</v>
      </c>
      <c r="L1084" s="41"/>
      <c r="M1084" s="182" t="s">
        <v>19</v>
      </c>
      <c r="N1084" s="183" t="s">
        <v>42</v>
      </c>
      <c r="O1084" s="66"/>
      <c r="P1084" s="184">
        <f>O1084*H1084</f>
        <v>0</v>
      </c>
      <c r="Q1084" s="184">
        <v>0</v>
      </c>
      <c r="R1084" s="184">
        <f>Q1084*H1084</f>
        <v>0</v>
      </c>
      <c r="S1084" s="184">
        <v>0</v>
      </c>
      <c r="T1084" s="185">
        <f>S1084*H1084</f>
        <v>0</v>
      </c>
      <c r="U1084" s="36"/>
      <c r="V1084" s="36"/>
      <c r="W1084" s="36"/>
      <c r="X1084" s="36"/>
      <c r="Y1084" s="36"/>
      <c r="Z1084" s="36"/>
      <c r="AA1084" s="36"/>
      <c r="AB1084" s="36"/>
      <c r="AC1084" s="36"/>
      <c r="AD1084" s="36"/>
      <c r="AE1084" s="36"/>
      <c r="AR1084" s="186" t="s">
        <v>252</v>
      </c>
      <c r="AT1084" s="186" t="s">
        <v>123</v>
      </c>
      <c r="AU1084" s="186" t="s">
        <v>81</v>
      </c>
      <c r="AY1084" s="19" t="s">
        <v>120</v>
      </c>
      <c r="BE1084" s="187">
        <f>IF(N1084="základní",J1084,0)</f>
        <v>0</v>
      </c>
      <c r="BF1084" s="187">
        <f>IF(N1084="snížená",J1084,0)</f>
        <v>0</v>
      </c>
      <c r="BG1084" s="187">
        <f>IF(N1084="zákl. přenesená",J1084,0)</f>
        <v>0</v>
      </c>
      <c r="BH1084" s="187">
        <f>IF(N1084="sníž. přenesená",J1084,0)</f>
        <v>0</v>
      </c>
      <c r="BI1084" s="187">
        <f>IF(N1084="nulová",J1084,0)</f>
        <v>0</v>
      </c>
      <c r="BJ1084" s="19" t="s">
        <v>79</v>
      </c>
      <c r="BK1084" s="187">
        <f>ROUND(I1084*H1084,2)</f>
        <v>0</v>
      </c>
      <c r="BL1084" s="19" t="s">
        <v>252</v>
      </c>
      <c r="BM1084" s="186" t="s">
        <v>2322</v>
      </c>
    </row>
    <row r="1085" spans="1:65" s="2" customFormat="1" ht="10">
      <c r="A1085" s="36"/>
      <c r="B1085" s="37"/>
      <c r="C1085" s="38"/>
      <c r="D1085" s="245" t="s">
        <v>538</v>
      </c>
      <c r="E1085" s="38"/>
      <c r="F1085" s="246" t="s">
        <v>1302</v>
      </c>
      <c r="G1085" s="38"/>
      <c r="H1085" s="38"/>
      <c r="I1085" s="247"/>
      <c r="J1085" s="38"/>
      <c r="K1085" s="38"/>
      <c r="L1085" s="41"/>
      <c r="M1085" s="248"/>
      <c r="N1085" s="249"/>
      <c r="O1085" s="66"/>
      <c r="P1085" s="66"/>
      <c r="Q1085" s="66"/>
      <c r="R1085" s="66"/>
      <c r="S1085" s="66"/>
      <c r="T1085" s="67"/>
      <c r="U1085" s="36"/>
      <c r="V1085" s="36"/>
      <c r="W1085" s="36"/>
      <c r="X1085" s="36"/>
      <c r="Y1085" s="36"/>
      <c r="Z1085" s="36"/>
      <c r="AA1085" s="36"/>
      <c r="AB1085" s="36"/>
      <c r="AC1085" s="36"/>
      <c r="AD1085" s="36"/>
      <c r="AE1085" s="36"/>
      <c r="AT1085" s="19" t="s">
        <v>538</v>
      </c>
      <c r="AU1085" s="19" t="s">
        <v>81</v>
      </c>
    </row>
    <row r="1086" spans="1:65" s="2" customFormat="1" ht="33" customHeight="1">
      <c r="A1086" s="36"/>
      <c r="B1086" s="37"/>
      <c r="C1086" s="175" t="s">
        <v>2323</v>
      </c>
      <c r="D1086" s="175" t="s">
        <v>123</v>
      </c>
      <c r="E1086" s="176" t="s">
        <v>1304</v>
      </c>
      <c r="F1086" s="177" t="s">
        <v>1305</v>
      </c>
      <c r="G1086" s="178" t="s">
        <v>189</v>
      </c>
      <c r="H1086" s="179">
        <v>1.488</v>
      </c>
      <c r="I1086" s="180"/>
      <c r="J1086" s="181">
        <f>ROUND(I1086*H1086,2)</f>
        <v>0</v>
      </c>
      <c r="K1086" s="177" t="s">
        <v>536</v>
      </c>
      <c r="L1086" s="41"/>
      <c r="M1086" s="182" t="s">
        <v>19</v>
      </c>
      <c r="N1086" s="183" t="s">
        <v>42</v>
      </c>
      <c r="O1086" s="66"/>
      <c r="P1086" s="184">
        <f>O1086*H1086</f>
        <v>0</v>
      </c>
      <c r="Q1086" s="184">
        <v>0</v>
      </c>
      <c r="R1086" s="184">
        <f>Q1086*H1086</f>
        <v>0</v>
      </c>
      <c r="S1086" s="184">
        <v>0</v>
      </c>
      <c r="T1086" s="185">
        <f>S1086*H1086</f>
        <v>0</v>
      </c>
      <c r="U1086" s="36"/>
      <c r="V1086" s="36"/>
      <c r="W1086" s="36"/>
      <c r="X1086" s="36"/>
      <c r="Y1086" s="36"/>
      <c r="Z1086" s="36"/>
      <c r="AA1086" s="36"/>
      <c r="AB1086" s="36"/>
      <c r="AC1086" s="36"/>
      <c r="AD1086" s="36"/>
      <c r="AE1086" s="36"/>
      <c r="AR1086" s="186" t="s">
        <v>252</v>
      </c>
      <c r="AT1086" s="186" t="s">
        <v>123</v>
      </c>
      <c r="AU1086" s="186" t="s">
        <v>81</v>
      </c>
      <c r="AY1086" s="19" t="s">
        <v>120</v>
      </c>
      <c r="BE1086" s="187">
        <f>IF(N1086="základní",J1086,0)</f>
        <v>0</v>
      </c>
      <c r="BF1086" s="187">
        <f>IF(N1086="snížená",J1086,0)</f>
        <v>0</v>
      </c>
      <c r="BG1086" s="187">
        <f>IF(N1086="zákl. přenesená",J1086,0)</f>
        <v>0</v>
      </c>
      <c r="BH1086" s="187">
        <f>IF(N1086="sníž. přenesená",J1086,0)</f>
        <v>0</v>
      </c>
      <c r="BI1086" s="187">
        <f>IF(N1086="nulová",J1086,0)</f>
        <v>0</v>
      </c>
      <c r="BJ1086" s="19" t="s">
        <v>79</v>
      </c>
      <c r="BK1086" s="187">
        <f>ROUND(I1086*H1086,2)</f>
        <v>0</v>
      </c>
      <c r="BL1086" s="19" t="s">
        <v>252</v>
      </c>
      <c r="BM1086" s="186" t="s">
        <v>2324</v>
      </c>
    </row>
    <row r="1087" spans="1:65" s="2" customFormat="1" ht="10">
      <c r="A1087" s="36"/>
      <c r="B1087" s="37"/>
      <c r="C1087" s="38"/>
      <c r="D1087" s="245" t="s">
        <v>538</v>
      </c>
      <c r="E1087" s="38"/>
      <c r="F1087" s="246" t="s">
        <v>1307</v>
      </c>
      <c r="G1087" s="38"/>
      <c r="H1087" s="38"/>
      <c r="I1087" s="247"/>
      <c r="J1087" s="38"/>
      <c r="K1087" s="38"/>
      <c r="L1087" s="41"/>
      <c r="M1087" s="248"/>
      <c r="N1087" s="249"/>
      <c r="O1087" s="66"/>
      <c r="P1087" s="66"/>
      <c r="Q1087" s="66"/>
      <c r="R1087" s="66"/>
      <c r="S1087" s="66"/>
      <c r="T1087" s="67"/>
      <c r="U1087" s="36"/>
      <c r="V1087" s="36"/>
      <c r="W1087" s="36"/>
      <c r="X1087" s="36"/>
      <c r="Y1087" s="36"/>
      <c r="Z1087" s="36"/>
      <c r="AA1087" s="36"/>
      <c r="AB1087" s="36"/>
      <c r="AC1087" s="36"/>
      <c r="AD1087" s="36"/>
      <c r="AE1087" s="36"/>
      <c r="AT1087" s="19" t="s">
        <v>538</v>
      </c>
      <c r="AU1087" s="19" t="s">
        <v>81</v>
      </c>
    </row>
    <row r="1088" spans="1:65" s="12" customFormat="1" ht="22.75" customHeight="1">
      <c r="B1088" s="159"/>
      <c r="C1088" s="160"/>
      <c r="D1088" s="161" t="s">
        <v>70</v>
      </c>
      <c r="E1088" s="173" t="s">
        <v>1314</v>
      </c>
      <c r="F1088" s="173" t="s">
        <v>1315</v>
      </c>
      <c r="G1088" s="160"/>
      <c r="H1088" s="160"/>
      <c r="I1088" s="163"/>
      <c r="J1088" s="174">
        <f>BK1088</f>
        <v>0</v>
      </c>
      <c r="K1088" s="160"/>
      <c r="L1088" s="165"/>
      <c r="M1088" s="166"/>
      <c r="N1088" s="167"/>
      <c r="O1088" s="167"/>
      <c r="P1088" s="168">
        <f>SUM(P1089:P1133)</f>
        <v>0</v>
      </c>
      <c r="Q1088" s="167"/>
      <c r="R1088" s="168">
        <f>SUM(R1089:R1133)</f>
        <v>2.1445799700000001</v>
      </c>
      <c r="S1088" s="167"/>
      <c r="T1088" s="169">
        <f>SUM(T1089:T1133)</f>
        <v>0</v>
      </c>
      <c r="AR1088" s="170" t="s">
        <v>81</v>
      </c>
      <c r="AT1088" s="171" t="s">
        <v>70</v>
      </c>
      <c r="AU1088" s="171" t="s">
        <v>79</v>
      </c>
      <c r="AY1088" s="170" t="s">
        <v>120</v>
      </c>
      <c r="BK1088" s="172">
        <f>SUM(BK1089:BK1133)</f>
        <v>0</v>
      </c>
    </row>
    <row r="1089" spans="1:65" s="2" customFormat="1" ht="21.75" customHeight="1">
      <c r="A1089" s="36"/>
      <c r="B1089" s="37"/>
      <c r="C1089" s="175" t="s">
        <v>2325</v>
      </c>
      <c r="D1089" s="175" t="s">
        <v>123</v>
      </c>
      <c r="E1089" s="176" t="s">
        <v>1332</v>
      </c>
      <c r="F1089" s="177" t="s">
        <v>1333</v>
      </c>
      <c r="G1089" s="178" t="s">
        <v>404</v>
      </c>
      <c r="H1089" s="179">
        <v>62.311</v>
      </c>
      <c r="I1089" s="180"/>
      <c r="J1089" s="181">
        <f>ROUND(I1089*H1089,2)</f>
        <v>0</v>
      </c>
      <c r="K1089" s="177" t="s">
        <v>536</v>
      </c>
      <c r="L1089" s="41"/>
      <c r="M1089" s="182" t="s">
        <v>19</v>
      </c>
      <c r="N1089" s="183" t="s">
        <v>42</v>
      </c>
      <c r="O1089" s="66"/>
      <c r="P1089" s="184">
        <f>O1089*H1089</f>
        <v>0</v>
      </c>
      <c r="Q1089" s="184">
        <v>4.8999999999999998E-4</v>
      </c>
      <c r="R1089" s="184">
        <f>Q1089*H1089</f>
        <v>3.053239E-2</v>
      </c>
      <c r="S1089" s="184">
        <v>0</v>
      </c>
      <c r="T1089" s="185">
        <f>S1089*H1089</f>
        <v>0</v>
      </c>
      <c r="U1089" s="36"/>
      <c r="V1089" s="36"/>
      <c r="W1089" s="36"/>
      <c r="X1089" s="36"/>
      <c r="Y1089" s="36"/>
      <c r="Z1089" s="36"/>
      <c r="AA1089" s="36"/>
      <c r="AB1089" s="36"/>
      <c r="AC1089" s="36"/>
      <c r="AD1089" s="36"/>
      <c r="AE1089" s="36"/>
      <c r="AR1089" s="186" t="s">
        <v>252</v>
      </c>
      <c r="AT1089" s="186" t="s">
        <v>123</v>
      </c>
      <c r="AU1089" s="186" t="s">
        <v>81</v>
      </c>
      <c r="AY1089" s="19" t="s">
        <v>120</v>
      </c>
      <c r="BE1089" s="187">
        <f>IF(N1089="základní",J1089,0)</f>
        <v>0</v>
      </c>
      <c r="BF1089" s="187">
        <f>IF(N1089="snížená",J1089,0)</f>
        <v>0</v>
      </c>
      <c r="BG1089" s="187">
        <f>IF(N1089="zákl. přenesená",J1089,0)</f>
        <v>0</v>
      </c>
      <c r="BH1089" s="187">
        <f>IF(N1089="sníž. přenesená",J1089,0)</f>
        <v>0</v>
      </c>
      <c r="BI1089" s="187">
        <f>IF(N1089="nulová",J1089,0)</f>
        <v>0</v>
      </c>
      <c r="BJ1089" s="19" t="s">
        <v>79</v>
      </c>
      <c r="BK1089" s="187">
        <f>ROUND(I1089*H1089,2)</f>
        <v>0</v>
      </c>
      <c r="BL1089" s="19" t="s">
        <v>252</v>
      </c>
      <c r="BM1089" s="186" t="s">
        <v>2326</v>
      </c>
    </row>
    <row r="1090" spans="1:65" s="2" customFormat="1" ht="10">
      <c r="A1090" s="36"/>
      <c r="B1090" s="37"/>
      <c r="C1090" s="38"/>
      <c r="D1090" s="245" t="s">
        <v>538</v>
      </c>
      <c r="E1090" s="38"/>
      <c r="F1090" s="246" t="s">
        <v>1335</v>
      </c>
      <c r="G1090" s="38"/>
      <c r="H1090" s="38"/>
      <c r="I1090" s="247"/>
      <c r="J1090" s="38"/>
      <c r="K1090" s="38"/>
      <c r="L1090" s="41"/>
      <c r="M1090" s="248"/>
      <c r="N1090" s="249"/>
      <c r="O1090" s="66"/>
      <c r="P1090" s="66"/>
      <c r="Q1090" s="66"/>
      <c r="R1090" s="66"/>
      <c r="S1090" s="66"/>
      <c r="T1090" s="67"/>
      <c r="U1090" s="36"/>
      <c r="V1090" s="36"/>
      <c r="W1090" s="36"/>
      <c r="X1090" s="36"/>
      <c r="Y1090" s="36"/>
      <c r="Z1090" s="36"/>
      <c r="AA1090" s="36"/>
      <c r="AB1090" s="36"/>
      <c r="AC1090" s="36"/>
      <c r="AD1090" s="36"/>
      <c r="AE1090" s="36"/>
      <c r="AT1090" s="19" t="s">
        <v>538</v>
      </c>
      <c r="AU1090" s="19" t="s">
        <v>81</v>
      </c>
    </row>
    <row r="1091" spans="1:65" s="15" customFormat="1" ht="10">
      <c r="B1091" s="211"/>
      <c r="C1091" s="212"/>
      <c r="D1091" s="190" t="s">
        <v>130</v>
      </c>
      <c r="E1091" s="213" t="s">
        <v>19</v>
      </c>
      <c r="F1091" s="214" t="s">
        <v>2327</v>
      </c>
      <c r="G1091" s="212"/>
      <c r="H1091" s="213" t="s">
        <v>19</v>
      </c>
      <c r="I1091" s="215"/>
      <c r="J1091" s="212"/>
      <c r="K1091" s="212"/>
      <c r="L1091" s="216"/>
      <c r="M1091" s="217"/>
      <c r="N1091" s="218"/>
      <c r="O1091" s="218"/>
      <c r="P1091" s="218"/>
      <c r="Q1091" s="218"/>
      <c r="R1091" s="218"/>
      <c r="S1091" s="218"/>
      <c r="T1091" s="219"/>
      <c r="AT1091" s="220" t="s">
        <v>130</v>
      </c>
      <c r="AU1091" s="220" t="s">
        <v>81</v>
      </c>
      <c r="AV1091" s="15" t="s">
        <v>79</v>
      </c>
      <c r="AW1091" s="15" t="s">
        <v>132</v>
      </c>
      <c r="AX1091" s="15" t="s">
        <v>71</v>
      </c>
      <c r="AY1091" s="220" t="s">
        <v>120</v>
      </c>
    </row>
    <row r="1092" spans="1:65" s="15" customFormat="1" ht="10">
      <c r="B1092" s="211"/>
      <c r="C1092" s="212"/>
      <c r="D1092" s="190" t="s">
        <v>130</v>
      </c>
      <c r="E1092" s="213" t="s">
        <v>19</v>
      </c>
      <c r="F1092" s="214" t="s">
        <v>2328</v>
      </c>
      <c r="G1092" s="212"/>
      <c r="H1092" s="213" t="s">
        <v>19</v>
      </c>
      <c r="I1092" s="215"/>
      <c r="J1092" s="212"/>
      <c r="K1092" s="212"/>
      <c r="L1092" s="216"/>
      <c r="M1092" s="217"/>
      <c r="N1092" s="218"/>
      <c r="O1092" s="218"/>
      <c r="P1092" s="218"/>
      <c r="Q1092" s="218"/>
      <c r="R1092" s="218"/>
      <c r="S1092" s="218"/>
      <c r="T1092" s="219"/>
      <c r="AT1092" s="220" t="s">
        <v>130</v>
      </c>
      <c r="AU1092" s="220" t="s">
        <v>81</v>
      </c>
      <c r="AV1092" s="15" t="s">
        <v>79</v>
      </c>
      <c r="AW1092" s="15" t="s">
        <v>132</v>
      </c>
      <c r="AX1092" s="15" t="s">
        <v>71</v>
      </c>
      <c r="AY1092" s="220" t="s">
        <v>120</v>
      </c>
    </row>
    <row r="1093" spans="1:65" s="13" customFormat="1" ht="10">
      <c r="B1093" s="188"/>
      <c r="C1093" s="189"/>
      <c r="D1093" s="190" t="s">
        <v>130</v>
      </c>
      <c r="E1093" s="191" t="s">
        <v>19</v>
      </c>
      <c r="F1093" s="192" t="s">
        <v>2329</v>
      </c>
      <c r="G1093" s="189"/>
      <c r="H1093" s="193">
        <v>62.310580000000002</v>
      </c>
      <c r="I1093" s="194"/>
      <c r="J1093" s="189"/>
      <c r="K1093" s="189"/>
      <c r="L1093" s="195"/>
      <c r="M1093" s="196"/>
      <c r="N1093" s="197"/>
      <c r="O1093" s="197"/>
      <c r="P1093" s="197"/>
      <c r="Q1093" s="197"/>
      <c r="R1093" s="197"/>
      <c r="S1093" s="197"/>
      <c r="T1093" s="198"/>
      <c r="AT1093" s="199" t="s">
        <v>130</v>
      </c>
      <c r="AU1093" s="199" t="s">
        <v>81</v>
      </c>
      <c r="AV1093" s="13" t="s">
        <v>81</v>
      </c>
      <c r="AW1093" s="13" t="s">
        <v>132</v>
      </c>
      <c r="AX1093" s="13" t="s">
        <v>79</v>
      </c>
      <c r="AY1093" s="199" t="s">
        <v>120</v>
      </c>
    </row>
    <row r="1094" spans="1:65" s="2" customFormat="1" ht="21.75" customHeight="1">
      <c r="A1094" s="36"/>
      <c r="B1094" s="37"/>
      <c r="C1094" s="175" t="s">
        <v>2330</v>
      </c>
      <c r="D1094" s="175" t="s">
        <v>123</v>
      </c>
      <c r="E1094" s="176" t="s">
        <v>2331</v>
      </c>
      <c r="F1094" s="177" t="s">
        <v>2332</v>
      </c>
      <c r="G1094" s="178" t="s">
        <v>404</v>
      </c>
      <c r="H1094" s="179">
        <v>52.262</v>
      </c>
      <c r="I1094" s="180"/>
      <c r="J1094" s="181">
        <f>ROUND(I1094*H1094,2)</f>
        <v>0</v>
      </c>
      <c r="K1094" s="177" t="s">
        <v>536</v>
      </c>
      <c r="L1094" s="41"/>
      <c r="M1094" s="182" t="s">
        <v>19</v>
      </c>
      <c r="N1094" s="183" t="s">
        <v>42</v>
      </c>
      <c r="O1094" s="66"/>
      <c r="P1094" s="184">
        <f>O1094*H1094</f>
        <v>0</v>
      </c>
      <c r="Q1094" s="184">
        <v>4.8999999999999998E-4</v>
      </c>
      <c r="R1094" s="184">
        <f>Q1094*H1094</f>
        <v>2.560838E-2</v>
      </c>
      <c r="S1094" s="184">
        <v>0</v>
      </c>
      <c r="T1094" s="185">
        <f>S1094*H1094</f>
        <v>0</v>
      </c>
      <c r="U1094" s="36"/>
      <c r="V1094" s="36"/>
      <c r="W1094" s="36"/>
      <c r="X1094" s="36"/>
      <c r="Y1094" s="36"/>
      <c r="Z1094" s="36"/>
      <c r="AA1094" s="36"/>
      <c r="AB1094" s="36"/>
      <c r="AC1094" s="36"/>
      <c r="AD1094" s="36"/>
      <c r="AE1094" s="36"/>
      <c r="AR1094" s="186" t="s">
        <v>252</v>
      </c>
      <c r="AT1094" s="186" t="s">
        <v>123</v>
      </c>
      <c r="AU1094" s="186" t="s">
        <v>81</v>
      </c>
      <c r="AY1094" s="19" t="s">
        <v>120</v>
      </c>
      <c r="BE1094" s="187">
        <f>IF(N1094="základní",J1094,0)</f>
        <v>0</v>
      </c>
      <c r="BF1094" s="187">
        <f>IF(N1094="snížená",J1094,0)</f>
        <v>0</v>
      </c>
      <c r="BG1094" s="187">
        <f>IF(N1094="zákl. přenesená",J1094,0)</f>
        <v>0</v>
      </c>
      <c r="BH1094" s="187">
        <f>IF(N1094="sníž. přenesená",J1094,0)</f>
        <v>0</v>
      </c>
      <c r="BI1094" s="187">
        <f>IF(N1094="nulová",J1094,0)</f>
        <v>0</v>
      </c>
      <c r="BJ1094" s="19" t="s">
        <v>79</v>
      </c>
      <c r="BK1094" s="187">
        <f>ROUND(I1094*H1094,2)</f>
        <v>0</v>
      </c>
      <c r="BL1094" s="19" t="s">
        <v>252</v>
      </c>
      <c r="BM1094" s="186" t="s">
        <v>2333</v>
      </c>
    </row>
    <row r="1095" spans="1:65" s="2" customFormat="1" ht="10">
      <c r="A1095" s="36"/>
      <c r="B1095" s="37"/>
      <c r="C1095" s="38"/>
      <c r="D1095" s="245" t="s">
        <v>538</v>
      </c>
      <c r="E1095" s="38"/>
      <c r="F1095" s="246" t="s">
        <v>2334</v>
      </c>
      <c r="G1095" s="38"/>
      <c r="H1095" s="38"/>
      <c r="I1095" s="247"/>
      <c r="J1095" s="38"/>
      <c r="K1095" s="38"/>
      <c r="L1095" s="41"/>
      <c r="M1095" s="248"/>
      <c r="N1095" s="249"/>
      <c r="O1095" s="66"/>
      <c r="P1095" s="66"/>
      <c r="Q1095" s="66"/>
      <c r="R1095" s="66"/>
      <c r="S1095" s="66"/>
      <c r="T1095" s="67"/>
      <c r="U1095" s="36"/>
      <c r="V1095" s="36"/>
      <c r="W1095" s="36"/>
      <c r="X1095" s="36"/>
      <c r="Y1095" s="36"/>
      <c r="Z1095" s="36"/>
      <c r="AA1095" s="36"/>
      <c r="AB1095" s="36"/>
      <c r="AC1095" s="36"/>
      <c r="AD1095" s="36"/>
      <c r="AE1095" s="36"/>
      <c r="AT1095" s="19" t="s">
        <v>538</v>
      </c>
      <c r="AU1095" s="19" t="s">
        <v>81</v>
      </c>
    </row>
    <row r="1096" spans="1:65" s="15" customFormat="1" ht="10">
      <c r="B1096" s="211"/>
      <c r="C1096" s="212"/>
      <c r="D1096" s="190" t="s">
        <v>130</v>
      </c>
      <c r="E1096" s="213" t="s">
        <v>19</v>
      </c>
      <c r="F1096" s="214" t="s">
        <v>2335</v>
      </c>
      <c r="G1096" s="212"/>
      <c r="H1096" s="213" t="s">
        <v>19</v>
      </c>
      <c r="I1096" s="215"/>
      <c r="J1096" s="212"/>
      <c r="K1096" s="212"/>
      <c r="L1096" s="216"/>
      <c r="M1096" s="217"/>
      <c r="N1096" s="218"/>
      <c r="O1096" s="218"/>
      <c r="P1096" s="218"/>
      <c r="Q1096" s="218"/>
      <c r="R1096" s="218"/>
      <c r="S1096" s="218"/>
      <c r="T1096" s="219"/>
      <c r="AT1096" s="220" t="s">
        <v>130</v>
      </c>
      <c r="AU1096" s="220" t="s">
        <v>81</v>
      </c>
      <c r="AV1096" s="15" t="s">
        <v>79</v>
      </c>
      <c r="AW1096" s="15" t="s">
        <v>132</v>
      </c>
      <c r="AX1096" s="15" t="s">
        <v>71</v>
      </c>
      <c r="AY1096" s="220" t="s">
        <v>120</v>
      </c>
    </row>
    <row r="1097" spans="1:65" s="13" customFormat="1" ht="10">
      <c r="B1097" s="188"/>
      <c r="C1097" s="189"/>
      <c r="D1097" s="190" t="s">
        <v>130</v>
      </c>
      <c r="E1097" s="191" t="s">
        <v>19</v>
      </c>
      <c r="F1097" s="192" t="s">
        <v>2336</v>
      </c>
      <c r="G1097" s="189"/>
      <c r="H1097" s="193">
        <v>22.067754999999998</v>
      </c>
      <c r="I1097" s="194"/>
      <c r="J1097" s="189"/>
      <c r="K1097" s="189"/>
      <c r="L1097" s="195"/>
      <c r="M1097" s="196"/>
      <c r="N1097" s="197"/>
      <c r="O1097" s="197"/>
      <c r="P1097" s="197"/>
      <c r="Q1097" s="197"/>
      <c r="R1097" s="197"/>
      <c r="S1097" s="197"/>
      <c r="T1097" s="198"/>
      <c r="AT1097" s="199" t="s">
        <v>130</v>
      </c>
      <c r="AU1097" s="199" t="s">
        <v>81</v>
      </c>
      <c r="AV1097" s="13" t="s">
        <v>81</v>
      </c>
      <c r="AW1097" s="13" t="s">
        <v>132</v>
      </c>
      <c r="AX1097" s="13" t="s">
        <v>71</v>
      </c>
      <c r="AY1097" s="199" t="s">
        <v>120</v>
      </c>
    </row>
    <row r="1098" spans="1:65" s="13" customFormat="1" ht="10">
      <c r="B1098" s="188"/>
      <c r="C1098" s="189"/>
      <c r="D1098" s="190" t="s">
        <v>130</v>
      </c>
      <c r="E1098" s="191" t="s">
        <v>19</v>
      </c>
      <c r="F1098" s="192" t="s">
        <v>2337</v>
      </c>
      <c r="G1098" s="189"/>
      <c r="H1098" s="193">
        <v>10.88</v>
      </c>
      <c r="I1098" s="194"/>
      <c r="J1098" s="189"/>
      <c r="K1098" s="189"/>
      <c r="L1098" s="195"/>
      <c r="M1098" s="196"/>
      <c r="N1098" s="197"/>
      <c r="O1098" s="197"/>
      <c r="P1098" s="197"/>
      <c r="Q1098" s="197"/>
      <c r="R1098" s="197"/>
      <c r="S1098" s="197"/>
      <c r="T1098" s="198"/>
      <c r="AT1098" s="199" t="s">
        <v>130</v>
      </c>
      <c r="AU1098" s="199" t="s">
        <v>81</v>
      </c>
      <c r="AV1098" s="13" t="s">
        <v>81</v>
      </c>
      <c r="AW1098" s="13" t="s">
        <v>132</v>
      </c>
      <c r="AX1098" s="13" t="s">
        <v>71</v>
      </c>
      <c r="AY1098" s="199" t="s">
        <v>120</v>
      </c>
    </row>
    <row r="1099" spans="1:65" s="15" customFormat="1" ht="10">
      <c r="B1099" s="211"/>
      <c r="C1099" s="212"/>
      <c r="D1099" s="190" t="s">
        <v>130</v>
      </c>
      <c r="E1099" s="213" t="s">
        <v>19</v>
      </c>
      <c r="F1099" s="214" t="s">
        <v>2338</v>
      </c>
      <c r="G1099" s="212"/>
      <c r="H1099" s="213" t="s">
        <v>19</v>
      </c>
      <c r="I1099" s="215"/>
      <c r="J1099" s="212"/>
      <c r="K1099" s="212"/>
      <c r="L1099" s="216"/>
      <c r="M1099" s="217"/>
      <c r="N1099" s="218"/>
      <c r="O1099" s="218"/>
      <c r="P1099" s="218"/>
      <c r="Q1099" s="218"/>
      <c r="R1099" s="218"/>
      <c r="S1099" s="218"/>
      <c r="T1099" s="219"/>
      <c r="AT1099" s="220" t="s">
        <v>130</v>
      </c>
      <c r="AU1099" s="220" t="s">
        <v>81</v>
      </c>
      <c r="AV1099" s="15" t="s">
        <v>79</v>
      </c>
      <c r="AW1099" s="15" t="s">
        <v>132</v>
      </c>
      <c r="AX1099" s="15" t="s">
        <v>71</v>
      </c>
      <c r="AY1099" s="220" t="s">
        <v>120</v>
      </c>
    </row>
    <row r="1100" spans="1:65" s="13" customFormat="1" ht="10">
      <c r="B1100" s="188"/>
      <c r="C1100" s="189"/>
      <c r="D1100" s="190" t="s">
        <v>130</v>
      </c>
      <c r="E1100" s="191" t="s">
        <v>19</v>
      </c>
      <c r="F1100" s="192" t="s">
        <v>2339</v>
      </c>
      <c r="G1100" s="189"/>
      <c r="H1100" s="193">
        <v>19.314</v>
      </c>
      <c r="I1100" s="194"/>
      <c r="J1100" s="189"/>
      <c r="K1100" s="189"/>
      <c r="L1100" s="195"/>
      <c r="M1100" s="196"/>
      <c r="N1100" s="197"/>
      <c r="O1100" s="197"/>
      <c r="P1100" s="197"/>
      <c r="Q1100" s="197"/>
      <c r="R1100" s="197"/>
      <c r="S1100" s="197"/>
      <c r="T1100" s="198"/>
      <c r="AT1100" s="199" t="s">
        <v>130</v>
      </c>
      <c r="AU1100" s="199" t="s">
        <v>81</v>
      </c>
      <c r="AV1100" s="13" t="s">
        <v>81</v>
      </c>
      <c r="AW1100" s="13" t="s">
        <v>132</v>
      </c>
      <c r="AX1100" s="13" t="s">
        <v>71</v>
      </c>
      <c r="AY1100" s="199" t="s">
        <v>120</v>
      </c>
    </row>
    <row r="1101" spans="1:65" s="14" customFormat="1" ht="10">
      <c r="B1101" s="200"/>
      <c r="C1101" s="201"/>
      <c r="D1101" s="190" t="s">
        <v>130</v>
      </c>
      <c r="E1101" s="202" t="s">
        <v>19</v>
      </c>
      <c r="F1101" s="203" t="s">
        <v>133</v>
      </c>
      <c r="G1101" s="201"/>
      <c r="H1101" s="204">
        <v>52.261755000000001</v>
      </c>
      <c r="I1101" s="205"/>
      <c r="J1101" s="201"/>
      <c r="K1101" s="201"/>
      <c r="L1101" s="206"/>
      <c r="M1101" s="207"/>
      <c r="N1101" s="208"/>
      <c r="O1101" s="208"/>
      <c r="P1101" s="208"/>
      <c r="Q1101" s="208"/>
      <c r="R1101" s="208"/>
      <c r="S1101" s="208"/>
      <c r="T1101" s="209"/>
      <c r="AT1101" s="210" t="s">
        <v>130</v>
      </c>
      <c r="AU1101" s="210" t="s">
        <v>81</v>
      </c>
      <c r="AV1101" s="14" t="s">
        <v>128</v>
      </c>
      <c r="AW1101" s="14" t="s">
        <v>132</v>
      </c>
      <c r="AX1101" s="14" t="s">
        <v>79</v>
      </c>
      <c r="AY1101" s="210" t="s">
        <v>120</v>
      </c>
    </row>
    <row r="1102" spans="1:65" s="2" customFormat="1" ht="16.5" customHeight="1">
      <c r="A1102" s="36"/>
      <c r="B1102" s="37"/>
      <c r="C1102" s="232" t="s">
        <v>2340</v>
      </c>
      <c r="D1102" s="232" t="s">
        <v>186</v>
      </c>
      <c r="E1102" s="233" t="s">
        <v>2341</v>
      </c>
      <c r="F1102" s="234" t="s">
        <v>2342</v>
      </c>
      <c r="G1102" s="235" t="s">
        <v>404</v>
      </c>
      <c r="H1102" s="236">
        <v>68.542000000000002</v>
      </c>
      <c r="I1102" s="237"/>
      <c r="J1102" s="238">
        <f>ROUND(I1102*H1102,2)</f>
        <v>0</v>
      </c>
      <c r="K1102" s="234" t="s">
        <v>536</v>
      </c>
      <c r="L1102" s="239"/>
      <c r="M1102" s="240" t="s">
        <v>19</v>
      </c>
      <c r="N1102" s="241" t="s">
        <v>42</v>
      </c>
      <c r="O1102" s="66"/>
      <c r="P1102" s="184">
        <f>O1102*H1102</f>
        <v>0</v>
      </c>
      <c r="Q1102" s="184">
        <v>1.46E-2</v>
      </c>
      <c r="R1102" s="184">
        <f>Q1102*H1102</f>
        <v>1.0007132000000001</v>
      </c>
      <c r="S1102" s="184">
        <v>0</v>
      </c>
      <c r="T1102" s="185">
        <f>S1102*H1102</f>
        <v>0</v>
      </c>
      <c r="U1102" s="36"/>
      <c r="V1102" s="36"/>
      <c r="W1102" s="36"/>
      <c r="X1102" s="36"/>
      <c r="Y1102" s="36"/>
      <c r="Z1102" s="36"/>
      <c r="AA1102" s="36"/>
      <c r="AB1102" s="36"/>
      <c r="AC1102" s="36"/>
      <c r="AD1102" s="36"/>
      <c r="AE1102" s="36"/>
      <c r="AR1102" s="186" t="s">
        <v>337</v>
      </c>
      <c r="AT1102" s="186" t="s">
        <v>186</v>
      </c>
      <c r="AU1102" s="186" t="s">
        <v>81</v>
      </c>
      <c r="AY1102" s="19" t="s">
        <v>120</v>
      </c>
      <c r="BE1102" s="187">
        <f>IF(N1102="základní",J1102,0)</f>
        <v>0</v>
      </c>
      <c r="BF1102" s="187">
        <f>IF(N1102="snížená",J1102,0)</f>
        <v>0</v>
      </c>
      <c r="BG1102" s="187">
        <f>IF(N1102="zákl. přenesená",J1102,0)</f>
        <v>0</v>
      </c>
      <c r="BH1102" s="187">
        <f>IF(N1102="sníž. přenesená",J1102,0)</f>
        <v>0</v>
      </c>
      <c r="BI1102" s="187">
        <f>IF(N1102="nulová",J1102,0)</f>
        <v>0</v>
      </c>
      <c r="BJ1102" s="19" t="s">
        <v>79</v>
      </c>
      <c r="BK1102" s="187">
        <f>ROUND(I1102*H1102,2)</f>
        <v>0</v>
      </c>
      <c r="BL1102" s="19" t="s">
        <v>252</v>
      </c>
      <c r="BM1102" s="186" t="s">
        <v>2343</v>
      </c>
    </row>
    <row r="1103" spans="1:65" s="15" customFormat="1" ht="10">
      <c r="B1103" s="211"/>
      <c r="C1103" s="212"/>
      <c r="D1103" s="190" t="s">
        <v>130</v>
      </c>
      <c r="E1103" s="213" t="s">
        <v>19</v>
      </c>
      <c r="F1103" s="214" t="s">
        <v>2344</v>
      </c>
      <c r="G1103" s="212"/>
      <c r="H1103" s="213" t="s">
        <v>19</v>
      </c>
      <c r="I1103" s="215"/>
      <c r="J1103" s="212"/>
      <c r="K1103" s="212"/>
      <c r="L1103" s="216"/>
      <c r="M1103" s="217"/>
      <c r="N1103" s="218"/>
      <c r="O1103" s="218"/>
      <c r="P1103" s="218"/>
      <c r="Q1103" s="218"/>
      <c r="R1103" s="218"/>
      <c r="S1103" s="218"/>
      <c r="T1103" s="219"/>
      <c r="AT1103" s="220" t="s">
        <v>130</v>
      </c>
      <c r="AU1103" s="220" t="s">
        <v>81</v>
      </c>
      <c r="AV1103" s="15" t="s">
        <v>79</v>
      </c>
      <c r="AW1103" s="15" t="s">
        <v>132</v>
      </c>
      <c r="AX1103" s="15" t="s">
        <v>71</v>
      </c>
      <c r="AY1103" s="220" t="s">
        <v>120</v>
      </c>
    </row>
    <row r="1104" spans="1:65" s="13" customFormat="1" ht="10">
      <c r="B1104" s="188"/>
      <c r="C1104" s="189"/>
      <c r="D1104" s="190" t="s">
        <v>130</v>
      </c>
      <c r="E1104" s="191" t="s">
        <v>19</v>
      </c>
      <c r="F1104" s="192" t="s">
        <v>2345</v>
      </c>
      <c r="G1104" s="189"/>
      <c r="H1104" s="193">
        <v>68.541638000000006</v>
      </c>
      <c r="I1104" s="194"/>
      <c r="J1104" s="189"/>
      <c r="K1104" s="189"/>
      <c r="L1104" s="195"/>
      <c r="M1104" s="196"/>
      <c r="N1104" s="197"/>
      <c r="O1104" s="197"/>
      <c r="P1104" s="197"/>
      <c r="Q1104" s="197"/>
      <c r="R1104" s="197"/>
      <c r="S1104" s="197"/>
      <c r="T1104" s="198"/>
      <c r="AT1104" s="199" t="s">
        <v>130</v>
      </c>
      <c r="AU1104" s="199" t="s">
        <v>81</v>
      </c>
      <c r="AV1104" s="13" t="s">
        <v>81</v>
      </c>
      <c r="AW1104" s="13" t="s">
        <v>132</v>
      </c>
      <c r="AX1104" s="13" t="s">
        <v>79</v>
      </c>
      <c r="AY1104" s="199" t="s">
        <v>120</v>
      </c>
    </row>
    <row r="1105" spans="1:65" s="2" customFormat="1" ht="16.5" customHeight="1">
      <c r="A1105" s="36"/>
      <c r="B1105" s="37"/>
      <c r="C1105" s="175" t="s">
        <v>2346</v>
      </c>
      <c r="D1105" s="175" t="s">
        <v>123</v>
      </c>
      <c r="E1105" s="176" t="s">
        <v>1347</v>
      </c>
      <c r="F1105" s="177" t="s">
        <v>1348</v>
      </c>
      <c r="G1105" s="178" t="s">
        <v>301</v>
      </c>
      <c r="H1105" s="179">
        <v>184.512</v>
      </c>
      <c r="I1105" s="180"/>
      <c r="J1105" s="181">
        <f>ROUND(I1105*H1105,2)</f>
        <v>0</v>
      </c>
      <c r="K1105" s="177" t="s">
        <v>536</v>
      </c>
      <c r="L1105" s="41"/>
      <c r="M1105" s="182" t="s">
        <v>19</v>
      </c>
      <c r="N1105" s="183" t="s">
        <v>42</v>
      </c>
      <c r="O1105" s="66"/>
      <c r="P1105" s="184">
        <f>O1105*H1105</f>
        <v>0</v>
      </c>
      <c r="Q1105" s="184">
        <v>0</v>
      </c>
      <c r="R1105" s="184">
        <f>Q1105*H1105</f>
        <v>0</v>
      </c>
      <c r="S1105" s="184">
        <v>0</v>
      </c>
      <c r="T1105" s="185">
        <f>S1105*H1105</f>
        <v>0</v>
      </c>
      <c r="U1105" s="36"/>
      <c r="V1105" s="36"/>
      <c r="W1105" s="36"/>
      <c r="X1105" s="36"/>
      <c r="Y1105" s="36"/>
      <c r="Z1105" s="36"/>
      <c r="AA1105" s="36"/>
      <c r="AB1105" s="36"/>
      <c r="AC1105" s="36"/>
      <c r="AD1105" s="36"/>
      <c r="AE1105" s="36"/>
      <c r="AR1105" s="186" t="s">
        <v>252</v>
      </c>
      <c r="AT1105" s="186" t="s">
        <v>123</v>
      </c>
      <c r="AU1105" s="186" t="s">
        <v>81</v>
      </c>
      <c r="AY1105" s="19" t="s">
        <v>120</v>
      </c>
      <c r="BE1105" s="187">
        <f>IF(N1105="základní",J1105,0)</f>
        <v>0</v>
      </c>
      <c r="BF1105" s="187">
        <f>IF(N1105="snížená",J1105,0)</f>
        <v>0</v>
      </c>
      <c r="BG1105" s="187">
        <f>IF(N1105="zákl. přenesená",J1105,0)</f>
        <v>0</v>
      </c>
      <c r="BH1105" s="187">
        <f>IF(N1105="sníž. přenesená",J1105,0)</f>
        <v>0</v>
      </c>
      <c r="BI1105" s="187">
        <f>IF(N1105="nulová",J1105,0)</f>
        <v>0</v>
      </c>
      <c r="BJ1105" s="19" t="s">
        <v>79</v>
      </c>
      <c r="BK1105" s="187">
        <f>ROUND(I1105*H1105,2)</f>
        <v>0</v>
      </c>
      <c r="BL1105" s="19" t="s">
        <v>252</v>
      </c>
      <c r="BM1105" s="186" t="s">
        <v>2347</v>
      </c>
    </row>
    <row r="1106" spans="1:65" s="2" customFormat="1" ht="10">
      <c r="A1106" s="36"/>
      <c r="B1106" s="37"/>
      <c r="C1106" s="38"/>
      <c r="D1106" s="245" t="s">
        <v>538</v>
      </c>
      <c r="E1106" s="38"/>
      <c r="F1106" s="246" t="s">
        <v>1350</v>
      </c>
      <c r="G1106" s="38"/>
      <c r="H1106" s="38"/>
      <c r="I1106" s="247"/>
      <c r="J1106" s="38"/>
      <c r="K1106" s="38"/>
      <c r="L1106" s="41"/>
      <c r="M1106" s="248"/>
      <c r="N1106" s="249"/>
      <c r="O1106" s="66"/>
      <c r="P1106" s="66"/>
      <c r="Q1106" s="66"/>
      <c r="R1106" s="66"/>
      <c r="S1106" s="66"/>
      <c r="T1106" s="67"/>
      <c r="U1106" s="36"/>
      <c r="V1106" s="36"/>
      <c r="W1106" s="36"/>
      <c r="X1106" s="36"/>
      <c r="Y1106" s="36"/>
      <c r="Z1106" s="36"/>
      <c r="AA1106" s="36"/>
      <c r="AB1106" s="36"/>
      <c r="AC1106" s="36"/>
      <c r="AD1106" s="36"/>
      <c r="AE1106" s="36"/>
      <c r="AT1106" s="19" t="s">
        <v>538</v>
      </c>
      <c r="AU1106" s="19" t="s">
        <v>81</v>
      </c>
    </row>
    <row r="1107" spans="1:65" s="15" customFormat="1" ht="10">
      <c r="B1107" s="211"/>
      <c r="C1107" s="212"/>
      <c r="D1107" s="190" t="s">
        <v>130</v>
      </c>
      <c r="E1107" s="213" t="s">
        <v>19</v>
      </c>
      <c r="F1107" s="214" t="s">
        <v>1681</v>
      </c>
      <c r="G1107" s="212"/>
      <c r="H1107" s="213" t="s">
        <v>19</v>
      </c>
      <c r="I1107" s="215"/>
      <c r="J1107" s="212"/>
      <c r="K1107" s="212"/>
      <c r="L1107" s="216"/>
      <c r="M1107" s="217"/>
      <c r="N1107" s="218"/>
      <c r="O1107" s="218"/>
      <c r="P1107" s="218"/>
      <c r="Q1107" s="218"/>
      <c r="R1107" s="218"/>
      <c r="S1107" s="218"/>
      <c r="T1107" s="219"/>
      <c r="AT1107" s="220" t="s">
        <v>130</v>
      </c>
      <c r="AU1107" s="220" t="s">
        <v>81</v>
      </c>
      <c r="AV1107" s="15" t="s">
        <v>79</v>
      </c>
      <c r="AW1107" s="15" t="s">
        <v>132</v>
      </c>
      <c r="AX1107" s="15" t="s">
        <v>71</v>
      </c>
      <c r="AY1107" s="220" t="s">
        <v>120</v>
      </c>
    </row>
    <row r="1108" spans="1:65" s="15" customFormat="1" ht="10">
      <c r="B1108" s="211"/>
      <c r="C1108" s="212"/>
      <c r="D1108" s="190" t="s">
        <v>130</v>
      </c>
      <c r="E1108" s="213" t="s">
        <v>19</v>
      </c>
      <c r="F1108" s="214" t="s">
        <v>2348</v>
      </c>
      <c r="G1108" s="212"/>
      <c r="H1108" s="213" t="s">
        <v>19</v>
      </c>
      <c r="I1108" s="215"/>
      <c r="J1108" s="212"/>
      <c r="K1108" s="212"/>
      <c r="L1108" s="216"/>
      <c r="M1108" s="217"/>
      <c r="N1108" s="218"/>
      <c r="O1108" s="218"/>
      <c r="P1108" s="218"/>
      <c r="Q1108" s="218"/>
      <c r="R1108" s="218"/>
      <c r="S1108" s="218"/>
      <c r="T1108" s="219"/>
      <c r="AT1108" s="220" t="s">
        <v>130</v>
      </c>
      <c r="AU1108" s="220" t="s">
        <v>81</v>
      </c>
      <c r="AV1108" s="15" t="s">
        <v>79</v>
      </c>
      <c r="AW1108" s="15" t="s">
        <v>132</v>
      </c>
      <c r="AX1108" s="15" t="s">
        <v>71</v>
      </c>
      <c r="AY1108" s="220" t="s">
        <v>120</v>
      </c>
    </row>
    <row r="1109" spans="1:65" s="13" customFormat="1" ht="10">
      <c r="B1109" s="188"/>
      <c r="C1109" s="189"/>
      <c r="D1109" s="190" t="s">
        <v>130</v>
      </c>
      <c r="E1109" s="191" t="s">
        <v>19</v>
      </c>
      <c r="F1109" s="192" t="s">
        <v>2349</v>
      </c>
      <c r="G1109" s="189"/>
      <c r="H1109" s="193">
        <v>94.706999999999994</v>
      </c>
      <c r="I1109" s="194"/>
      <c r="J1109" s="189"/>
      <c r="K1109" s="189"/>
      <c r="L1109" s="195"/>
      <c r="M1109" s="196"/>
      <c r="N1109" s="197"/>
      <c r="O1109" s="197"/>
      <c r="P1109" s="197"/>
      <c r="Q1109" s="197"/>
      <c r="R1109" s="197"/>
      <c r="S1109" s="197"/>
      <c r="T1109" s="198"/>
      <c r="AT1109" s="199" t="s">
        <v>130</v>
      </c>
      <c r="AU1109" s="199" t="s">
        <v>81</v>
      </c>
      <c r="AV1109" s="13" t="s">
        <v>81</v>
      </c>
      <c r="AW1109" s="13" t="s">
        <v>132</v>
      </c>
      <c r="AX1109" s="13" t="s">
        <v>71</v>
      </c>
      <c r="AY1109" s="199" t="s">
        <v>120</v>
      </c>
    </row>
    <row r="1110" spans="1:65" s="15" customFormat="1" ht="10">
      <c r="B1110" s="211"/>
      <c r="C1110" s="212"/>
      <c r="D1110" s="190" t="s">
        <v>130</v>
      </c>
      <c r="E1110" s="213" t="s">
        <v>19</v>
      </c>
      <c r="F1110" s="214" t="s">
        <v>1683</v>
      </c>
      <c r="G1110" s="212"/>
      <c r="H1110" s="213" t="s">
        <v>19</v>
      </c>
      <c r="I1110" s="215"/>
      <c r="J1110" s="212"/>
      <c r="K1110" s="212"/>
      <c r="L1110" s="216"/>
      <c r="M1110" s="217"/>
      <c r="N1110" s="218"/>
      <c r="O1110" s="218"/>
      <c r="P1110" s="218"/>
      <c r="Q1110" s="218"/>
      <c r="R1110" s="218"/>
      <c r="S1110" s="218"/>
      <c r="T1110" s="219"/>
      <c r="AT1110" s="220" t="s">
        <v>130</v>
      </c>
      <c r="AU1110" s="220" t="s">
        <v>81</v>
      </c>
      <c r="AV1110" s="15" t="s">
        <v>79</v>
      </c>
      <c r="AW1110" s="15" t="s">
        <v>132</v>
      </c>
      <c r="AX1110" s="15" t="s">
        <v>71</v>
      </c>
      <c r="AY1110" s="220" t="s">
        <v>120</v>
      </c>
    </row>
    <row r="1111" spans="1:65" s="13" customFormat="1" ht="10">
      <c r="B1111" s="188"/>
      <c r="C1111" s="189"/>
      <c r="D1111" s="190" t="s">
        <v>130</v>
      </c>
      <c r="E1111" s="191" t="s">
        <v>19</v>
      </c>
      <c r="F1111" s="192" t="s">
        <v>2350</v>
      </c>
      <c r="G1111" s="189"/>
      <c r="H1111" s="193">
        <v>89.805000000000007</v>
      </c>
      <c r="I1111" s="194"/>
      <c r="J1111" s="189"/>
      <c r="K1111" s="189"/>
      <c r="L1111" s="195"/>
      <c r="M1111" s="196"/>
      <c r="N1111" s="197"/>
      <c r="O1111" s="197"/>
      <c r="P1111" s="197"/>
      <c r="Q1111" s="197"/>
      <c r="R1111" s="197"/>
      <c r="S1111" s="197"/>
      <c r="T1111" s="198"/>
      <c r="AT1111" s="199" t="s">
        <v>130</v>
      </c>
      <c r="AU1111" s="199" t="s">
        <v>81</v>
      </c>
      <c r="AV1111" s="13" t="s">
        <v>81</v>
      </c>
      <c r="AW1111" s="13" t="s">
        <v>132</v>
      </c>
      <c r="AX1111" s="13" t="s">
        <v>71</v>
      </c>
      <c r="AY1111" s="199" t="s">
        <v>120</v>
      </c>
    </row>
    <row r="1112" spans="1:65" s="14" customFormat="1" ht="10">
      <c r="B1112" s="200"/>
      <c r="C1112" s="201"/>
      <c r="D1112" s="190" t="s">
        <v>130</v>
      </c>
      <c r="E1112" s="202" t="s">
        <v>19</v>
      </c>
      <c r="F1112" s="203" t="s">
        <v>133</v>
      </c>
      <c r="G1112" s="201"/>
      <c r="H1112" s="204">
        <v>184.512</v>
      </c>
      <c r="I1112" s="205"/>
      <c r="J1112" s="201"/>
      <c r="K1112" s="201"/>
      <c r="L1112" s="206"/>
      <c r="M1112" s="207"/>
      <c r="N1112" s="208"/>
      <c r="O1112" s="208"/>
      <c r="P1112" s="208"/>
      <c r="Q1112" s="208"/>
      <c r="R1112" s="208"/>
      <c r="S1112" s="208"/>
      <c r="T1112" s="209"/>
      <c r="AT1112" s="210" t="s">
        <v>130</v>
      </c>
      <c r="AU1112" s="210" t="s">
        <v>81</v>
      </c>
      <c r="AV1112" s="14" t="s">
        <v>128</v>
      </c>
      <c r="AW1112" s="14" t="s">
        <v>132</v>
      </c>
      <c r="AX1112" s="14" t="s">
        <v>79</v>
      </c>
      <c r="AY1112" s="210" t="s">
        <v>120</v>
      </c>
    </row>
    <row r="1113" spans="1:65" s="2" customFormat="1" ht="16.5" customHeight="1">
      <c r="A1113" s="36"/>
      <c r="B1113" s="37"/>
      <c r="C1113" s="232" t="s">
        <v>2351</v>
      </c>
      <c r="D1113" s="232" t="s">
        <v>186</v>
      </c>
      <c r="E1113" s="233" t="s">
        <v>2352</v>
      </c>
      <c r="F1113" s="234" t="s">
        <v>2353</v>
      </c>
      <c r="G1113" s="235" t="s">
        <v>404</v>
      </c>
      <c r="H1113" s="236">
        <v>45.52</v>
      </c>
      <c r="I1113" s="237"/>
      <c r="J1113" s="238">
        <f>ROUND(I1113*H1113,2)</f>
        <v>0</v>
      </c>
      <c r="K1113" s="234" t="s">
        <v>19</v>
      </c>
      <c r="L1113" s="239"/>
      <c r="M1113" s="240" t="s">
        <v>19</v>
      </c>
      <c r="N1113" s="241" t="s">
        <v>42</v>
      </c>
      <c r="O1113" s="66"/>
      <c r="P1113" s="184">
        <f>O1113*H1113</f>
        <v>0</v>
      </c>
      <c r="Q1113" s="184">
        <v>1.7000000000000001E-2</v>
      </c>
      <c r="R1113" s="184">
        <f>Q1113*H1113</f>
        <v>0.77384000000000008</v>
      </c>
      <c r="S1113" s="184">
        <v>0</v>
      </c>
      <c r="T1113" s="185">
        <f>S1113*H1113</f>
        <v>0</v>
      </c>
      <c r="U1113" s="36"/>
      <c r="V1113" s="36"/>
      <c r="W1113" s="36"/>
      <c r="X1113" s="36"/>
      <c r="Y1113" s="36"/>
      <c r="Z1113" s="36"/>
      <c r="AA1113" s="36"/>
      <c r="AB1113" s="36"/>
      <c r="AC1113" s="36"/>
      <c r="AD1113" s="36"/>
      <c r="AE1113" s="36"/>
      <c r="AR1113" s="186" t="s">
        <v>337</v>
      </c>
      <c r="AT1113" s="186" t="s">
        <v>186</v>
      </c>
      <c r="AU1113" s="186" t="s">
        <v>81</v>
      </c>
      <c r="AY1113" s="19" t="s">
        <v>120</v>
      </c>
      <c r="BE1113" s="187">
        <f>IF(N1113="základní",J1113,0)</f>
        <v>0</v>
      </c>
      <c r="BF1113" s="187">
        <f>IF(N1113="snížená",J1113,0)</f>
        <v>0</v>
      </c>
      <c r="BG1113" s="187">
        <f>IF(N1113="zákl. přenesená",J1113,0)</f>
        <v>0</v>
      </c>
      <c r="BH1113" s="187">
        <f>IF(N1113="sníž. přenesená",J1113,0)</f>
        <v>0</v>
      </c>
      <c r="BI1113" s="187">
        <f>IF(N1113="nulová",J1113,0)</f>
        <v>0</v>
      </c>
      <c r="BJ1113" s="19" t="s">
        <v>79</v>
      </c>
      <c r="BK1113" s="187">
        <f>ROUND(I1113*H1113,2)</f>
        <v>0</v>
      </c>
      <c r="BL1113" s="19" t="s">
        <v>252</v>
      </c>
      <c r="BM1113" s="186" t="s">
        <v>2354</v>
      </c>
    </row>
    <row r="1114" spans="1:65" s="15" customFormat="1" ht="10">
      <c r="B1114" s="211"/>
      <c r="C1114" s="212"/>
      <c r="D1114" s="190" t="s">
        <v>130</v>
      </c>
      <c r="E1114" s="213" t="s">
        <v>19</v>
      </c>
      <c r="F1114" s="214" t="s">
        <v>2355</v>
      </c>
      <c r="G1114" s="212"/>
      <c r="H1114" s="213" t="s">
        <v>19</v>
      </c>
      <c r="I1114" s="215"/>
      <c r="J1114" s="212"/>
      <c r="K1114" s="212"/>
      <c r="L1114" s="216"/>
      <c r="M1114" s="217"/>
      <c r="N1114" s="218"/>
      <c r="O1114" s="218"/>
      <c r="P1114" s="218"/>
      <c r="Q1114" s="218"/>
      <c r="R1114" s="218"/>
      <c r="S1114" s="218"/>
      <c r="T1114" s="219"/>
      <c r="AT1114" s="220" t="s">
        <v>130</v>
      </c>
      <c r="AU1114" s="220" t="s">
        <v>81</v>
      </c>
      <c r="AV1114" s="15" t="s">
        <v>79</v>
      </c>
      <c r="AW1114" s="15" t="s">
        <v>132</v>
      </c>
      <c r="AX1114" s="15" t="s">
        <v>71</v>
      </c>
      <c r="AY1114" s="220" t="s">
        <v>120</v>
      </c>
    </row>
    <row r="1115" spans="1:65" s="15" customFormat="1" ht="10">
      <c r="B1115" s="211"/>
      <c r="C1115" s="212"/>
      <c r="D1115" s="190" t="s">
        <v>130</v>
      </c>
      <c r="E1115" s="213" t="s">
        <v>19</v>
      </c>
      <c r="F1115" s="214" t="s">
        <v>2356</v>
      </c>
      <c r="G1115" s="212"/>
      <c r="H1115" s="213" t="s">
        <v>19</v>
      </c>
      <c r="I1115" s="215"/>
      <c r="J1115" s="212"/>
      <c r="K1115" s="212"/>
      <c r="L1115" s="216"/>
      <c r="M1115" s="217"/>
      <c r="N1115" s="218"/>
      <c r="O1115" s="218"/>
      <c r="P1115" s="218"/>
      <c r="Q1115" s="218"/>
      <c r="R1115" s="218"/>
      <c r="S1115" s="218"/>
      <c r="T1115" s="219"/>
      <c r="AT1115" s="220" t="s">
        <v>130</v>
      </c>
      <c r="AU1115" s="220" t="s">
        <v>81</v>
      </c>
      <c r="AV1115" s="15" t="s">
        <v>79</v>
      </c>
      <c r="AW1115" s="15" t="s">
        <v>132</v>
      </c>
      <c r="AX1115" s="15" t="s">
        <v>71</v>
      </c>
      <c r="AY1115" s="220" t="s">
        <v>120</v>
      </c>
    </row>
    <row r="1116" spans="1:65" s="13" customFormat="1" ht="10">
      <c r="B1116" s="188"/>
      <c r="C1116" s="189"/>
      <c r="D1116" s="190" t="s">
        <v>130</v>
      </c>
      <c r="E1116" s="191" t="s">
        <v>19</v>
      </c>
      <c r="F1116" s="192" t="s">
        <v>2357</v>
      </c>
      <c r="G1116" s="189"/>
      <c r="H1116" s="193">
        <v>24.274530500000001</v>
      </c>
      <c r="I1116" s="194"/>
      <c r="J1116" s="189"/>
      <c r="K1116" s="189"/>
      <c r="L1116" s="195"/>
      <c r="M1116" s="196"/>
      <c r="N1116" s="197"/>
      <c r="O1116" s="197"/>
      <c r="P1116" s="197"/>
      <c r="Q1116" s="197"/>
      <c r="R1116" s="197"/>
      <c r="S1116" s="197"/>
      <c r="T1116" s="198"/>
      <c r="AT1116" s="199" t="s">
        <v>130</v>
      </c>
      <c r="AU1116" s="199" t="s">
        <v>81</v>
      </c>
      <c r="AV1116" s="13" t="s">
        <v>81</v>
      </c>
      <c r="AW1116" s="13" t="s">
        <v>132</v>
      </c>
      <c r="AX1116" s="13" t="s">
        <v>71</v>
      </c>
      <c r="AY1116" s="199" t="s">
        <v>120</v>
      </c>
    </row>
    <row r="1117" spans="1:65" s="15" customFormat="1" ht="10">
      <c r="B1117" s="211"/>
      <c r="C1117" s="212"/>
      <c r="D1117" s="190" t="s">
        <v>130</v>
      </c>
      <c r="E1117" s="213" t="s">
        <v>19</v>
      </c>
      <c r="F1117" s="214" t="s">
        <v>2358</v>
      </c>
      <c r="G1117" s="212"/>
      <c r="H1117" s="213" t="s">
        <v>19</v>
      </c>
      <c r="I1117" s="215"/>
      <c r="J1117" s="212"/>
      <c r="K1117" s="212"/>
      <c r="L1117" s="216"/>
      <c r="M1117" s="217"/>
      <c r="N1117" s="218"/>
      <c r="O1117" s="218"/>
      <c r="P1117" s="218"/>
      <c r="Q1117" s="218"/>
      <c r="R1117" s="218"/>
      <c r="S1117" s="218"/>
      <c r="T1117" s="219"/>
      <c r="AT1117" s="220" t="s">
        <v>130</v>
      </c>
      <c r="AU1117" s="220" t="s">
        <v>81</v>
      </c>
      <c r="AV1117" s="15" t="s">
        <v>79</v>
      </c>
      <c r="AW1117" s="15" t="s">
        <v>132</v>
      </c>
      <c r="AX1117" s="15" t="s">
        <v>71</v>
      </c>
      <c r="AY1117" s="220" t="s">
        <v>120</v>
      </c>
    </row>
    <row r="1118" spans="1:65" s="13" customFormat="1" ht="10">
      <c r="B1118" s="188"/>
      <c r="C1118" s="189"/>
      <c r="D1118" s="190" t="s">
        <v>130</v>
      </c>
      <c r="E1118" s="191" t="s">
        <v>19</v>
      </c>
      <c r="F1118" s="192" t="s">
        <v>2359</v>
      </c>
      <c r="G1118" s="189"/>
      <c r="H1118" s="193">
        <v>21.2454</v>
      </c>
      <c r="I1118" s="194"/>
      <c r="J1118" s="189"/>
      <c r="K1118" s="189"/>
      <c r="L1118" s="195"/>
      <c r="M1118" s="196"/>
      <c r="N1118" s="197"/>
      <c r="O1118" s="197"/>
      <c r="P1118" s="197"/>
      <c r="Q1118" s="197"/>
      <c r="R1118" s="197"/>
      <c r="S1118" s="197"/>
      <c r="T1118" s="198"/>
      <c r="AT1118" s="199" t="s">
        <v>130</v>
      </c>
      <c r="AU1118" s="199" t="s">
        <v>81</v>
      </c>
      <c r="AV1118" s="13" t="s">
        <v>81</v>
      </c>
      <c r="AW1118" s="13" t="s">
        <v>132</v>
      </c>
      <c r="AX1118" s="13" t="s">
        <v>71</v>
      </c>
      <c r="AY1118" s="199" t="s">
        <v>120</v>
      </c>
    </row>
    <row r="1119" spans="1:65" s="14" customFormat="1" ht="10">
      <c r="B1119" s="200"/>
      <c r="C1119" s="201"/>
      <c r="D1119" s="190" t="s">
        <v>130</v>
      </c>
      <c r="E1119" s="202" t="s">
        <v>19</v>
      </c>
      <c r="F1119" s="203" t="s">
        <v>133</v>
      </c>
      <c r="G1119" s="201"/>
      <c r="H1119" s="204">
        <v>45.519930500000001</v>
      </c>
      <c r="I1119" s="205"/>
      <c r="J1119" s="201"/>
      <c r="K1119" s="201"/>
      <c r="L1119" s="206"/>
      <c r="M1119" s="207"/>
      <c r="N1119" s="208"/>
      <c r="O1119" s="208"/>
      <c r="P1119" s="208"/>
      <c r="Q1119" s="208"/>
      <c r="R1119" s="208"/>
      <c r="S1119" s="208"/>
      <c r="T1119" s="209"/>
      <c r="AT1119" s="210" t="s">
        <v>130</v>
      </c>
      <c r="AU1119" s="210" t="s">
        <v>81</v>
      </c>
      <c r="AV1119" s="14" t="s">
        <v>128</v>
      </c>
      <c r="AW1119" s="14" t="s">
        <v>132</v>
      </c>
      <c r="AX1119" s="14" t="s">
        <v>79</v>
      </c>
      <c r="AY1119" s="210" t="s">
        <v>120</v>
      </c>
    </row>
    <row r="1120" spans="1:65" s="2" customFormat="1" ht="16.5" customHeight="1">
      <c r="A1120" s="36"/>
      <c r="B1120" s="37"/>
      <c r="C1120" s="232" t="s">
        <v>2360</v>
      </c>
      <c r="D1120" s="232" t="s">
        <v>186</v>
      </c>
      <c r="E1120" s="233" t="s">
        <v>2361</v>
      </c>
      <c r="F1120" s="234" t="s">
        <v>2362</v>
      </c>
      <c r="G1120" s="235" t="s">
        <v>404</v>
      </c>
      <c r="H1120" s="236">
        <v>14.144</v>
      </c>
      <c r="I1120" s="237"/>
      <c r="J1120" s="238">
        <f>ROUND(I1120*H1120,2)</f>
        <v>0</v>
      </c>
      <c r="K1120" s="234" t="s">
        <v>19</v>
      </c>
      <c r="L1120" s="239"/>
      <c r="M1120" s="240" t="s">
        <v>19</v>
      </c>
      <c r="N1120" s="241" t="s">
        <v>42</v>
      </c>
      <c r="O1120" s="66"/>
      <c r="P1120" s="184">
        <f>O1120*H1120</f>
        <v>0</v>
      </c>
      <c r="Q1120" s="184">
        <v>1.9E-2</v>
      </c>
      <c r="R1120" s="184">
        <f>Q1120*H1120</f>
        <v>0.26873599999999997</v>
      </c>
      <c r="S1120" s="184">
        <v>0</v>
      </c>
      <c r="T1120" s="185">
        <f>S1120*H1120</f>
        <v>0</v>
      </c>
      <c r="U1120" s="36"/>
      <c r="V1120" s="36"/>
      <c r="W1120" s="36"/>
      <c r="X1120" s="36"/>
      <c r="Y1120" s="36"/>
      <c r="Z1120" s="36"/>
      <c r="AA1120" s="36"/>
      <c r="AB1120" s="36"/>
      <c r="AC1120" s="36"/>
      <c r="AD1120" s="36"/>
      <c r="AE1120" s="36"/>
      <c r="AR1120" s="186" t="s">
        <v>337</v>
      </c>
      <c r="AT1120" s="186" t="s">
        <v>186</v>
      </c>
      <c r="AU1120" s="186" t="s">
        <v>81</v>
      </c>
      <c r="AY1120" s="19" t="s">
        <v>120</v>
      </c>
      <c r="BE1120" s="187">
        <f>IF(N1120="základní",J1120,0)</f>
        <v>0</v>
      </c>
      <c r="BF1120" s="187">
        <f>IF(N1120="snížená",J1120,0)</f>
        <v>0</v>
      </c>
      <c r="BG1120" s="187">
        <f>IF(N1120="zákl. přenesená",J1120,0)</f>
        <v>0</v>
      </c>
      <c r="BH1120" s="187">
        <f>IF(N1120="sníž. přenesená",J1120,0)</f>
        <v>0</v>
      </c>
      <c r="BI1120" s="187">
        <f>IF(N1120="nulová",J1120,0)</f>
        <v>0</v>
      </c>
      <c r="BJ1120" s="19" t="s">
        <v>79</v>
      </c>
      <c r="BK1120" s="187">
        <f>ROUND(I1120*H1120,2)</f>
        <v>0</v>
      </c>
      <c r="BL1120" s="19" t="s">
        <v>252</v>
      </c>
      <c r="BM1120" s="186" t="s">
        <v>2363</v>
      </c>
    </row>
    <row r="1121" spans="1:65" s="15" customFormat="1" ht="10">
      <c r="B1121" s="211"/>
      <c r="C1121" s="212"/>
      <c r="D1121" s="190" t="s">
        <v>130</v>
      </c>
      <c r="E1121" s="213" t="s">
        <v>19</v>
      </c>
      <c r="F1121" s="214" t="s">
        <v>2364</v>
      </c>
      <c r="G1121" s="212"/>
      <c r="H1121" s="213" t="s">
        <v>19</v>
      </c>
      <c r="I1121" s="215"/>
      <c r="J1121" s="212"/>
      <c r="K1121" s="212"/>
      <c r="L1121" s="216"/>
      <c r="M1121" s="217"/>
      <c r="N1121" s="218"/>
      <c r="O1121" s="218"/>
      <c r="P1121" s="218"/>
      <c r="Q1121" s="218"/>
      <c r="R1121" s="218"/>
      <c r="S1121" s="218"/>
      <c r="T1121" s="219"/>
      <c r="AT1121" s="220" t="s">
        <v>130</v>
      </c>
      <c r="AU1121" s="220" t="s">
        <v>81</v>
      </c>
      <c r="AV1121" s="15" t="s">
        <v>79</v>
      </c>
      <c r="AW1121" s="15" t="s">
        <v>132</v>
      </c>
      <c r="AX1121" s="15" t="s">
        <v>71</v>
      </c>
      <c r="AY1121" s="220" t="s">
        <v>120</v>
      </c>
    </row>
    <row r="1122" spans="1:65" s="15" customFormat="1" ht="10">
      <c r="B1122" s="211"/>
      <c r="C1122" s="212"/>
      <c r="D1122" s="190" t="s">
        <v>130</v>
      </c>
      <c r="E1122" s="213" t="s">
        <v>19</v>
      </c>
      <c r="F1122" s="214" t="s">
        <v>2365</v>
      </c>
      <c r="G1122" s="212"/>
      <c r="H1122" s="213" t="s">
        <v>19</v>
      </c>
      <c r="I1122" s="215"/>
      <c r="J1122" s="212"/>
      <c r="K1122" s="212"/>
      <c r="L1122" s="216"/>
      <c r="M1122" s="217"/>
      <c r="N1122" s="218"/>
      <c r="O1122" s="218"/>
      <c r="P1122" s="218"/>
      <c r="Q1122" s="218"/>
      <c r="R1122" s="218"/>
      <c r="S1122" s="218"/>
      <c r="T1122" s="219"/>
      <c r="AT1122" s="220" t="s">
        <v>130</v>
      </c>
      <c r="AU1122" s="220" t="s">
        <v>81</v>
      </c>
      <c r="AV1122" s="15" t="s">
        <v>79</v>
      </c>
      <c r="AW1122" s="15" t="s">
        <v>132</v>
      </c>
      <c r="AX1122" s="15" t="s">
        <v>71</v>
      </c>
      <c r="AY1122" s="220" t="s">
        <v>120</v>
      </c>
    </row>
    <row r="1123" spans="1:65" s="13" customFormat="1" ht="10">
      <c r="B1123" s="188"/>
      <c r="C1123" s="189"/>
      <c r="D1123" s="190" t="s">
        <v>130</v>
      </c>
      <c r="E1123" s="191" t="s">
        <v>19</v>
      </c>
      <c r="F1123" s="192" t="s">
        <v>2366</v>
      </c>
      <c r="G1123" s="189"/>
      <c r="H1123" s="193">
        <v>14.144</v>
      </c>
      <c r="I1123" s="194"/>
      <c r="J1123" s="189"/>
      <c r="K1123" s="189"/>
      <c r="L1123" s="195"/>
      <c r="M1123" s="196"/>
      <c r="N1123" s="197"/>
      <c r="O1123" s="197"/>
      <c r="P1123" s="197"/>
      <c r="Q1123" s="197"/>
      <c r="R1123" s="197"/>
      <c r="S1123" s="197"/>
      <c r="T1123" s="198"/>
      <c r="AT1123" s="199" t="s">
        <v>130</v>
      </c>
      <c r="AU1123" s="199" t="s">
        <v>81</v>
      </c>
      <c r="AV1123" s="13" t="s">
        <v>81</v>
      </c>
      <c r="AW1123" s="13" t="s">
        <v>132</v>
      </c>
      <c r="AX1123" s="13" t="s">
        <v>79</v>
      </c>
      <c r="AY1123" s="199" t="s">
        <v>120</v>
      </c>
    </row>
    <row r="1124" spans="1:65" s="2" customFormat="1" ht="16.5" customHeight="1">
      <c r="A1124" s="36"/>
      <c r="B1124" s="37"/>
      <c r="C1124" s="232" t="s">
        <v>2367</v>
      </c>
      <c r="D1124" s="232" t="s">
        <v>186</v>
      </c>
      <c r="E1124" s="233" t="s">
        <v>2368</v>
      </c>
      <c r="F1124" s="234" t="s">
        <v>2369</v>
      </c>
      <c r="G1124" s="235" t="s">
        <v>301</v>
      </c>
      <c r="H1124" s="236">
        <v>45.15</v>
      </c>
      <c r="I1124" s="237"/>
      <c r="J1124" s="238">
        <f>ROUND(I1124*H1124,2)</f>
        <v>0</v>
      </c>
      <c r="K1124" s="234" t="s">
        <v>19</v>
      </c>
      <c r="L1124" s="239"/>
      <c r="M1124" s="240" t="s">
        <v>19</v>
      </c>
      <c r="N1124" s="241" t="s">
        <v>42</v>
      </c>
      <c r="O1124" s="66"/>
      <c r="P1124" s="184">
        <f>O1124*H1124</f>
        <v>0</v>
      </c>
      <c r="Q1124" s="184">
        <v>1E-3</v>
      </c>
      <c r="R1124" s="184">
        <f>Q1124*H1124</f>
        <v>4.5150000000000003E-2</v>
      </c>
      <c r="S1124" s="184">
        <v>0</v>
      </c>
      <c r="T1124" s="185">
        <f>S1124*H1124</f>
        <v>0</v>
      </c>
      <c r="U1124" s="36"/>
      <c r="V1124" s="36"/>
      <c r="W1124" s="36"/>
      <c r="X1124" s="36"/>
      <c r="Y1124" s="36"/>
      <c r="Z1124" s="36"/>
      <c r="AA1124" s="36"/>
      <c r="AB1124" s="36"/>
      <c r="AC1124" s="36"/>
      <c r="AD1124" s="36"/>
      <c r="AE1124" s="36"/>
      <c r="AR1124" s="186" t="s">
        <v>337</v>
      </c>
      <c r="AT1124" s="186" t="s">
        <v>186</v>
      </c>
      <c r="AU1124" s="186" t="s">
        <v>81</v>
      </c>
      <c r="AY1124" s="19" t="s">
        <v>120</v>
      </c>
      <c r="BE1124" s="187">
        <f>IF(N1124="základní",J1124,0)</f>
        <v>0</v>
      </c>
      <c r="BF1124" s="187">
        <f>IF(N1124="snížená",J1124,0)</f>
        <v>0</v>
      </c>
      <c r="BG1124" s="187">
        <f>IF(N1124="zákl. přenesená",J1124,0)</f>
        <v>0</v>
      </c>
      <c r="BH1124" s="187">
        <f>IF(N1124="sníž. přenesená",J1124,0)</f>
        <v>0</v>
      </c>
      <c r="BI1124" s="187">
        <f>IF(N1124="nulová",J1124,0)</f>
        <v>0</v>
      </c>
      <c r="BJ1124" s="19" t="s">
        <v>79</v>
      </c>
      <c r="BK1124" s="187">
        <f>ROUND(I1124*H1124,2)</f>
        <v>0</v>
      </c>
      <c r="BL1124" s="19" t="s">
        <v>252</v>
      </c>
      <c r="BM1124" s="186" t="s">
        <v>2370</v>
      </c>
    </row>
    <row r="1125" spans="1:65" s="15" customFormat="1" ht="10">
      <c r="B1125" s="211"/>
      <c r="C1125" s="212"/>
      <c r="D1125" s="190" t="s">
        <v>130</v>
      </c>
      <c r="E1125" s="213" t="s">
        <v>19</v>
      </c>
      <c r="F1125" s="214" t="s">
        <v>2371</v>
      </c>
      <c r="G1125" s="212"/>
      <c r="H1125" s="213" t="s">
        <v>19</v>
      </c>
      <c r="I1125" s="215"/>
      <c r="J1125" s="212"/>
      <c r="K1125" s="212"/>
      <c r="L1125" s="216"/>
      <c r="M1125" s="217"/>
      <c r="N1125" s="218"/>
      <c r="O1125" s="218"/>
      <c r="P1125" s="218"/>
      <c r="Q1125" s="218"/>
      <c r="R1125" s="218"/>
      <c r="S1125" s="218"/>
      <c r="T1125" s="219"/>
      <c r="AT1125" s="220" t="s">
        <v>130</v>
      </c>
      <c r="AU1125" s="220" t="s">
        <v>81</v>
      </c>
      <c r="AV1125" s="15" t="s">
        <v>79</v>
      </c>
      <c r="AW1125" s="15" t="s">
        <v>132</v>
      </c>
      <c r="AX1125" s="15" t="s">
        <v>71</v>
      </c>
      <c r="AY1125" s="220" t="s">
        <v>120</v>
      </c>
    </row>
    <row r="1126" spans="1:65" s="15" customFormat="1" ht="10">
      <c r="B1126" s="211"/>
      <c r="C1126" s="212"/>
      <c r="D1126" s="190" t="s">
        <v>130</v>
      </c>
      <c r="E1126" s="213" t="s">
        <v>19</v>
      </c>
      <c r="F1126" s="214" t="s">
        <v>2372</v>
      </c>
      <c r="G1126" s="212"/>
      <c r="H1126" s="213" t="s">
        <v>19</v>
      </c>
      <c r="I1126" s="215"/>
      <c r="J1126" s="212"/>
      <c r="K1126" s="212"/>
      <c r="L1126" s="216"/>
      <c r="M1126" s="217"/>
      <c r="N1126" s="218"/>
      <c r="O1126" s="218"/>
      <c r="P1126" s="218"/>
      <c r="Q1126" s="218"/>
      <c r="R1126" s="218"/>
      <c r="S1126" s="218"/>
      <c r="T1126" s="219"/>
      <c r="AT1126" s="220" t="s">
        <v>130</v>
      </c>
      <c r="AU1126" s="220" t="s">
        <v>81</v>
      </c>
      <c r="AV1126" s="15" t="s">
        <v>79</v>
      </c>
      <c r="AW1126" s="15" t="s">
        <v>132</v>
      </c>
      <c r="AX1126" s="15" t="s">
        <v>71</v>
      </c>
      <c r="AY1126" s="220" t="s">
        <v>120</v>
      </c>
    </row>
    <row r="1127" spans="1:65" s="13" customFormat="1" ht="10">
      <c r="B1127" s="188"/>
      <c r="C1127" s="189"/>
      <c r="D1127" s="190" t="s">
        <v>130</v>
      </c>
      <c r="E1127" s="191" t="s">
        <v>19</v>
      </c>
      <c r="F1127" s="192" t="s">
        <v>2373</v>
      </c>
      <c r="G1127" s="189"/>
      <c r="H1127" s="193">
        <v>45.15</v>
      </c>
      <c r="I1127" s="194"/>
      <c r="J1127" s="189"/>
      <c r="K1127" s="189"/>
      <c r="L1127" s="195"/>
      <c r="M1127" s="196"/>
      <c r="N1127" s="197"/>
      <c r="O1127" s="197"/>
      <c r="P1127" s="197"/>
      <c r="Q1127" s="197"/>
      <c r="R1127" s="197"/>
      <c r="S1127" s="197"/>
      <c r="T1127" s="198"/>
      <c r="AT1127" s="199" t="s">
        <v>130</v>
      </c>
      <c r="AU1127" s="199" t="s">
        <v>81</v>
      </c>
      <c r="AV1127" s="13" t="s">
        <v>81</v>
      </c>
      <c r="AW1127" s="13" t="s">
        <v>132</v>
      </c>
      <c r="AX1127" s="13" t="s">
        <v>79</v>
      </c>
      <c r="AY1127" s="199" t="s">
        <v>120</v>
      </c>
    </row>
    <row r="1128" spans="1:65" s="2" customFormat="1" ht="24.15" customHeight="1">
      <c r="A1128" s="36"/>
      <c r="B1128" s="37"/>
      <c r="C1128" s="175" t="s">
        <v>2374</v>
      </c>
      <c r="D1128" s="175" t="s">
        <v>123</v>
      </c>
      <c r="E1128" s="176" t="s">
        <v>2375</v>
      </c>
      <c r="F1128" s="177" t="s">
        <v>2376</v>
      </c>
      <c r="G1128" s="178" t="s">
        <v>189</v>
      </c>
      <c r="H1128" s="179">
        <v>2.145</v>
      </c>
      <c r="I1128" s="180"/>
      <c r="J1128" s="181">
        <f>ROUND(I1128*H1128,2)</f>
        <v>0</v>
      </c>
      <c r="K1128" s="177" t="s">
        <v>536</v>
      </c>
      <c r="L1128" s="41"/>
      <c r="M1128" s="182" t="s">
        <v>19</v>
      </c>
      <c r="N1128" s="183" t="s">
        <v>42</v>
      </c>
      <c r="O1128" s="66"/>
      <c r="P1128" s="184">
        <f>O1128*H1128</f>
        <v>0</v>
      </c>
      <c r="Q1128" s="184">
        <v>0</v>
      </c>
      <c r="R1128" s="184">
        <f>Q1128*H1128</f>
        <v>0</v>
      </c>
      <c r="S1128" s="184">
        <v>0</v>
      </c>
      <c r="T1128" s="185">
        <f>S1128*H1128</f>
        <v>0</v>
      </c>
      <c r="U1128" s="36"/>
      <c r="V1128" s="36"/>
      <c r="W1128" s="36"/>
      <c r="X1128" s="36"/>
      <c r="Y1128" s="36"/>
      <c r="Z1128" s="36"/>
      <c r="AA1128" s="36"/>
      <c r="AB1128" s="36"/>
      <c r="AC1128" s="36"/>
      <c r="AD1128" s="36"/>
      <c r="AE1128" s="36"/>
      <c r="AR1128" s="186" t="s">
        <v>252</v>
      </c>
      <c r="AT1128" s="186" t="s">
        <v>123</v>
      </c>
      <c r="AU1128" s="186" t="s">
        <v>81</v>
      </c>
      <c r="AY1128" s="19" t="s">
        <v>120</v>
      </c>
      <c r="BE1128" s="187">
        <f>IF(N1128="základní",J1128,0)</f>
        <v>0</v>
      </c>
      <c r="BF1128" s="187">
        <f>IF(N1128="snížená",J1128,0)</f>
        <v>0</v>
      </c>
      <c r="BG1128" s="187">
        <f>IF(N1128="zákl. přenesená",J1128,0)</f>
        <v>0</v>
      </c>
      <c r="BH1128" s="187">
        <f>IF(N1128="sníž. přenesená",J1128,0)</f>
        <v>0</v>
      </c>
      <c r="BI1128" s="187">
        <f>IF(N1128="nulová",J1128,0)</f>
        <v>0</v>
      </c>
      <c r="BJ1128" s="19" t="s">
        <v>79</v>
      </c>
      <c r="BK1128" s="187">
        <f>ROUND(I1128*H1128,2)</f>
        <v>0</v>
      </c>
      <c r="BL1128" s="19" t="s">
        <v>252</v>
      </c>
      <c r="BM1128" s="186" t="s">
        <v>2377</v>
      </c>
    </row>
    <row r="1129" spans="1:65" s="2" customFormat="1" ht="10">
      <c r="A1129" s="36"/>
      <c r="B1129" s="37"/>
      <c r="C1129" s="38"/>
      <c r="D1129" s="245" t="s">
        <v>538</v>
      </c>
      <c r="E1129" s="38"/>
      <c r="F1129" s="246" t="s">
        <v>2378</v>
      </c>
      <c r="G1129" s="38"/>
      <c r="H1129" s="38"/>
      <c r="I1129" s="247"/>
      <c r="J1129" s="38"/>
      <c r="K1129" s="38"/>
      <c r="L1129" s="41"/>
      <c r="M1129" s="248"/>
      <c r="N1129" s="249"/>
      <c r="O1129" s="66"/>
      <c r="P1129" s="66"/>
      <c r="Q1129" s="66"/>
      <c r="R1129" s="66"/>
      <c r="S1129" s="66"/>
      <c r="T1129" s="67"/>
      <c r="U1129" s="36"/>
      <c r="V1129" s="36"/>
      <c r="W1129" s="36"/>
      <c r="X1129" s="36"/>
      <c r="Y1129" s="36"/>
      <c r="Z1129" s="36"/>
      <c r="AA1129" s="36"/>
      <c r="AB1129" s="36"/>
      <c r="AC1129" s="36"/>
      <c r="AD1129" s="36"/>
      <c r="AE1129" s="36"/>
      <c r="AT1129" s="19" t="s">
        <v>538</v>
      </c>
      <c r="AU1129" s="19" t="s">
        <v>81</v>
      </c>
    </row>
    <row r="1130" spans="1:65" s="2" customFormat="1" ht="24.15" customHeight="1">
      <c r="A1130" s="36"/>
      <c r="B1130" s="37"/>
      <c r="C1130" s="175" t="s">
        <v>2379</v>
      </c>
      <c r="D1130" s="175" t="s">
        <v>123</v>
      </c>
      <c r="E1130" s="176" t="s">
        <v>2380</v>
      </c>
      <c r="F1130" s="177" t="s">
        <v>2381</v>
      </c>
      <c r="G1130" s="178" t="s">
        <v>189</v>
      </c>
      <c r="H1130" s="179">
        <v>2.145</v>
      </c>
      <c r="I1130" s="180"/>
      <c r="J1130" s="181">
        <f>ROUND(I1130*H1130,2)</f>
        <v>0</v>
      </c>
      <c r="K1130" s="177" t="s">
        <v>536</v>
      </c>
      <c r="L1130" s="41"/>
      <c r="M1130" s="182" t="s">
        <v>19</v>
      </c>
      <c r="N1130" s="183" t="s">
        <v>42</v>
      </c>
      <c r="O1130" s="66"/>
      <c r="P1130" s="184">
        <f>O1130*H1130</f>
        <v>0</v>
      </c>
      <c r="Q1130" s="184">
        <v>0</v>
      </c>
      <c r="R1130" s="184">
        <f>Q1130*H1130</f>
        <v>0</v>
      </c>
      <c r="S1130" s="184">
        <v>0</v>
      </c>
      <c r="T1130" s="185">
        <f>S1130*H1130</f>
        <v>0</v>
      </c>
      <c r="U1130" s="36"/>
      <c r="V1130" s="36"/>
      <c r="W1130" s="36"/>
      <c r="X1130" s="36"/>
      <c r="Y1130" s="36"/>
      <c r="Z1130" s="36"/>
      <c r="AA1130" s="36"/>
      <c r="AB1130" s="36"/>
      <c r="AC1130" s="36"/>
      <c r="AD1130" s="36"/>
      <c r="AE1130" s="36"/>
      <c r="AR1130" s="186" t="s">
        <v>252</v>
      </c>
      <c r="AT1130" s="186" t="s">
        <v>123</v>
      </c>
      <c r="AU1130" s="186" t="s">
        <v>81</v>
      </c>
      <c r="AY1130" s="19" t="s">
        <v>120</v>
      </c>
      <c r="BE1130" s="187">
        <f>IF(N1130="základní",J1130,0)</f>
        <v>0</v>
      </c>
      <c r="BF1130" s="187">
        <f>IF(N1130="snížená",J1130,0)</f>
        <v>0</v>
      </c>
      <c r="BG1130" s="187">
        <f>IF(N1130="zákl. přenesená",J1130,0)</f>
        <v>0</v>
      </c>
      <c r="BH1130" s="187">
        <f>IF(N1130="sníž. přenesená",J1130,0)</f>
        <v>0</v>
      </c>
      <c r="BI1130" s="187">
        <f>IF(N1130="nulová",J1130,0)</f>
        <v>0</v>
      </c>
      <c r="BJ1130" s="19" t="s">
        <v>79</v>
      </c>
      <c r="BK1130" s="187">
        <f>ROUND(I1130*H1130,2)</f>
        <v>0</v>
      </c>
      <c r="BL1130" s="19" t="s">
        <v>252</v>
      </c>
      <c r="BM1130" s="186" t="s">
        <v>2382</v>
      </c>
    </row>
    <row r="1131" spans="1:65" s="2" customFormat="1" ht="10">
      <c r="A1131" s="36"/>
      <c r="B1131" s="37"/>
      <c r="C1131" s="38"/>
      <c r="D1131" s="245" t="s">
        <v>538</v>
      </c>
      <c r="E1131" s="38"/>
      <c r="F1131" s="246" t="s">
        <v>2383</v>
      </c>
      <c r="G1131" s="38"/>
      <c r="H1131" s="38"/>
      <c r="I1131" s="247"/>
      <c r="J1131" s="38"/>
      <c r="K1131" s="38"/>
      <c r="L1131" s="41"/>
      <c r="M1131" s="248"/>
      <c r="N1131" s="249"/>
      <c r="O1131" s="66"/>
      <c r="P1131" s="66"/>
      <c r="Q1131" s="66"/>
      <c r="R1131" s="66"/>
      <c r="S1131" s="66"/>
      <c r="T1131" s="67"/>
      <c r="U1131" s="36"/>
      <c r="V1131" s="36"/>
      <c r="W1131" s="36"/>
      <c r="X1131" s="36"/>
      <c r="Y1131" s="36"/>
      <c r="Z1131" s="36"/>
      <c r="AA1131" s="36"/>
      <c r="AB1131" s="36"/>
      <c r="AC1131" s="36"/>
      <c r="AD1131" s="36"/>
      <c r="AE1131" s="36"/>
      <c r="AT1131" s="19" t="s">
        <v>538</v>
      </c>
      <c r="AU1131" s="19" t="s">
        <v>81</v>
      </c>
    </row>
    <row r="1132" spans="1:65" s="2" customFormat="1" ht="24.15" customHeight="1">
      <c r="A1132" s="36"/>
      <c r="B1132" s="37"/>
      <c r="C1132" s="175" t="s">
        <v>2384</v>
      </c>
      <c r="D1132" s="175" t="s">
        <v>123</v>
      </c>
      <c r="E1132" s="176" t="s">
        <v>2385</v>
      </c>
      <c r="F1132" s="177" t="s">
        <v>2386</v>
      </c>
      <c r="G1132" s="178" t="s">
        <v>189</v>
      </c>
      <c r="H1132" s="179">
        <v>2.145</v>
      </c>
      <c r="I1132" s="180"/>
      <c r="J1132" s="181">
        <f>ROUND(I1132*H1132,2)</f>
        <v>0</v>
      </c>
      <c r="K1132" s="177" t="s">
        <v>536</v>
      </c>
      <c r="L1132" s="41"/>
      <c r="M1132" s="182" t="s">
        <v>19</v>
      </c>
      <c r="N1132" s="183" t="s">
        <v>42</v>
      </c>
      <c r="O1132" s="66"/>
      <c r="P1132" s="184">
        <f>O1132*H1132</f>
        <v>0</v>
      </c>
      <c r="Q1132" s="184">
        <v>0</v>
      </c>
      <c r="R1132" s="184">
        <f>Q1132*H1132</f>
        <v>0</v>
      </c>
      <c r="S1132" s="184">
        <v>0</v>
      </c>
      <c r="T1132" s="185">
        <f>S1132*H1132</f>
        <v>0</v>
      </c>
      <c r="U1132" s="36"/>
      <c r="V1132" s="36"/>
      <c r="W1132" s="36"/>
      <c r="X1132" s="36"/>
      <c r="Y1132" s="36"/>
      <c r="Z1132" s="36"/>
      <c r="AA1132" s="36"/>
      <c r="AB1132" s="36"/>
      <c r="AC1132" s="36"/>
      <c r="AD1132" s="36"/>
      <c r="AE1132" s="36"/>
      <c r="AR1132" s="186" t="s">
        <v>252</v>
      </c>
      <c r="AT1132" s="186" t="s">
        <v>123</v>
      </c>
      <c r="AU1132" s="186" t="s">
        <v>81</v>
      </c>
      <c r="AY1132" s="19" t="s">
        <v>120</v>
      </c>
      <c r="BE1132" s="187">
        <f>IF(N1132="základní",J1132,0)</f>
        <v>0</v>
      </c>
      <c r="BF1132" s="187">
        <f>IF(N1132="snížená",J1132,0)</f>
        <v>0</v>
      </c>
      <c r="BG1132" s="187">
        <f>IF(N1132="zákl. přenesená",J1132,0)</f>
        <v>0</v>
      </c>
      <c r="BH1132" s="187">
        <f>IF(N1132="sníž. přenesená",J1132,0)</f>
        <v>0</v>
      </c>
      <c r="BI1132" s="187">
        <f>IF(N1132="nulová",J1132,0)</f>
        <v>0</v>
      </c>
      <c r="BJ1132" s="19" t="s">
        <v>79</v>
      </c>
      <c r="BK1132" s="187">
        <f>ROUND(I1132*H1132,2)</f>
        <v>0</v>
      </c>
      <c r="BL1132" s="19" t="s">
        <v>252</v>
      </c>
      <c r="BM1132" s="186" t="s">
        <v>2387</v>
      </c>
    </row>
    <row r="1133" spans="1:65" s="2" customFormat="1" ht="10">
      <c r="A1133" s="36"/>
      <c r="B1133" s="37"/>
      <c r="C1133" s="38"/>
      <c r="D1133" s="245" t="s">
        <v>538</v>
      </c>
      <c r="E1133" s="38"/>
      <c r="F1133" s="246" t="s">
        <v>2388</v>
      </c>
      <c r="G1133" s="38"/>
      <c r="H1133" s="38"/>
      <c r="I1133" s="247"/>
      <c r="J1133" s="38"/>
      <c r="K1133" s="38"/>
      <c r="L1133" s="41"/>
      <c r="M1133" s="248"/>
      <c r="N1133" s="249"/>
      <c r="O1133" s="66"/>
      <c r="P1133" s="66"/>
      <c r="Q1133" s="66"/>
      <c r="R1133" s="66"/>
      <c r="S1133" s="66"/>
      <c r="T1133" s="67"/>
      <c r="U1133" s="36"/>
      <c r="V1133" s="36"/>
      <c r="W1133" s="36"/>
      <c r="X1133" s="36"/>
      <c r="Y1133" s="36"/>
      <c r="Z1133" s="36"/>
      <c r="AA1133" s="36"/>
      <c r="AB1133" s="36"/>
      <c r="AC1133" s="36"/>
      <c r="AD1133" s="36"/>
      <c r="AE1133" s="36"/>
      <c r="AT1133" s="19" t="s">
        <v>538</v>
      </c>
      <c r="AU1133" s="19" t="s">
        <v>81</v>
      </c>
    </row>
    <row r="1134" spans="1:65" s="12" customFormat="1" ht="22.75" customHeight="1">
      <c r="B1134" s="159"/>
      <c r="C1134" s="160"/>
      <c r="D1134" s="161" t="s">
        <v>70</v>
      </c>
      <c r="E1134" s="173" t="s">
        <v>1358</v>
      </c>
      <c r="F1134" s="173" t="s">
        <v>1359</v>
      </c>
      <c r="G1134" s="160"/>
      <c r="H1134" s="160"/>
      <c r="I1134" s="163"/>
      <c r="J1134" s="174">
        <f>BK1134</f>
        <v>0</v>
      </c>
      <c r="K1134" s="160"/>
      <c r="L1134" s="165"/>
      <c r="M1134" s="166"/>
      <c r="N1134" s="167"/>
      <c r="O1134" s="167"/>
      <c r="P1134" s="168">
        <f>SUM(P1135:P1217)</f>
        <v>0</v>
      </c>
      <c r="Q1134" s="167"/>
      <c r="R1134" s="168">
        <f>SUM(R1135:R1217)</f>
        <v>63.00024586</v>
      </c>
      <c r="S1134" s="167"/>
      <c r="T1134" s="169">
        <f>SUM(T1135:T1217)</f>
        <v>0</v>
      </c>
      <c r="AR1134" s="170" t="s">
        <v>81</v>
      </c>
      <c r="AT1134" s="171" t="s">
        <v>70</v>
      </c>
      <c r="AU1134" s="171" t="s">
        <v>79</v>
      </c>
      <c r="AY1134" s="170" t="s">
        <v>120</v>
      </c>
      <c r="BK1134" s="172">
        <f>SUM(BK1135:BK1217)</f>
        <v>0</v>
      </c>
    </row>
    <row r="1135" spans="1:65" s="2" customFormat="1" ht="16.5" customHeight="1">
      <c r="A1135" s="36"/>
      <c r="B1135" s="37"/>
      <c r="C1135" s="175" t="s">
        <v>2389</v>
      </c>
      <c r="D1135" s="175" t="s">
        <v>123</v>
      </c>
      <c r="E1135" s="176" t="s">
        <v>1361</v>
      </c>
      <c r="F1135" s="177" t="s">
        <v>1362</v>
      </c>
      <c r="G1135" s="178" t="s">
        <v>716</v>
      </c>
      <c r="H1135" s="179">
        <v>1675.6990000000001</v>
      </c>
      <c r="I1135" s="180"/>
      <c r="J1135" s="181">
        <f>ROUND(I1135*H1135,2)</f>
        <v>0</v>
      </c>
      <c r="K1135" s="177" t="s">
        <v>536</v>
      </c>
      <c r="L1135" s="41"/>
      <c r="M1135" s="182" t="s">
        <v>19</v>
      </c>
      <c r="N1135" s="183" t="s">
        <v>42</v>
      </c>
      <c r="O1135" s="66"/>
      <c r="P1135" s="184">
        <f>O1135*H1135</f>
        <v>0</v>
      </c>
      <c r="Q1135" s="184">
        <v>1.3999999999999999E-4</v>
      </c>
      <c r="R1135" s="184">
        <f>Q1135*H1135</f>
        <v>0.23459785999999999</v>
      </c>
      <c r="S1135" s="184">
        <v>0</v>
      </c>
      <c r="T1135" s="185">
        <f>S1135*H1135</f>
        <v>0</v>
      </c>
      <c r="U1135" s="36"/>
      <c r="V1135" s="36"/>
      <c r="W1135" s="36"/>
      <c r="X1135" s="36"/>
      <c r="Y1135" s="36"/>
      <c r="Z1135" s="36"/>
      <c r="AA1135" s="36"/>
      <c r="AB1135" s="36"/>
      <c r="AC1135" s="36"/>
      <c r="AD1135" s="36"/>
      <c r="AE1135" s="36"/>
      <c r="AR1135" s="186" t="s">
        <v>128</v>
      </c>
      <c r="AT1135" s="186" t="s">
        <v>123</v>
      </c>
      <c r="AU1135" s="186" t="s">
        <v>81</v>
      </c>
      <c r="AY1135" s="19" t="s">
        <v>120</v>
      </c>
      <c r="BE1135" s="187">
        <f>IF(N1135="základní",J1135,0)</f>
        <v>0</v>
      </c>
      <c r="BF1135" s="187">
        <f>IF(N1135="snížená",J1135,0)</f>
        <v>0</v>
      </c>
      <c r="BG1135" s="187">
        <f>IF(N1135="zákl. přenesená",J1135,0)</f>
        <v>0</v>
      </c>
      <c r="BH1135" s="187">
        <f>IF(N1135="sníž. přenesená",J1135,0)</f>
        <v>0</v>
      </c>
      <c r="BI1135" s="187">
        <f>IF(N1135="nulová",J1135,0)</f>
        <v>0</v>
      </c>
      <c r="BJ1135" s="19" t="s">
        <v>79</v>
      </c>
      <c r="BK1135" s="187">
        <f>ROUND(I1135*H1135,2)</f>
        <v>0</v>
      </c>
      <c r="BL1135" s="19" t="s">
        <v>128</v>
      </c>
      <c r="BM1135" s="186" t="s">
        <v>2390</v>
      </c>
    </row>
    <row r="1136" spans="1:65" s="2" customFormat="1" ht="10">
      <c r="A1136" s="36"/>
      <c r="B1136" s="37"/>
      <c r="C1136" s="38"/>
      <c r="D1136" s="245" t="s">
        <v>538</v>
      </c>
      <c r="E1136" s="38"/>
      <c r="F1136" s="246" t="s">
        <v>1364</v>
      </c>
      <c r="G1136" s="38"/>
      <c r="H1136" s="38"/>
      <c r="I1136" s="247"/>
      <c r="J1136" s="38"/>
      <c r="K1136" s="38"/>
      <c r="L1136" s="41"/>
      <c r="M1136" s="248"/>
      <c r="N1136" s="249"/>
      <c r="O1136" s="66"/>
      <c r="P1136" s="66"/>
      <c r="Q1136" s="66"/>
      <c r="R1136" s="66"/>
      <c r="S1136" s="66"/>
      <c r="T1136" s="67"/>
      <c r="U1136" s="36"/>
      <c r="V1136" s="36"/>
      <c r="W1136" s="36"/>
      <c r="X1136" s="36"/>
      <c r="Y1136" s="36"/>
      <c r="Z1136" s="36"/>
      <c r="AA1136" s="36"/>
      <c r="AB1136" s="36"/>
      <c r="AC1136" s="36"/>
      <c r="AD1136" s="36"/>
      <c r="AE1136" s="36"/>
      <c r="AT1136" s="19" t="s">
        <v>538</v>
      </c>
      <c r="AU1136" s="19" t="s">
        <v>81</v>
      </c>
    </row>
    <row r="1137" spans="2:51" s="15" customFormat="1" ht="10">
      <c r="B1137" s="211"/>
      <c r="C1137" s="212"/>
      <c r="D1137" s="190" t="s">
        <v>130</v>
      </c>
      <c r="E1137" s="213" t="s">
        <v>19</v>
      </c>
      <c r="F1137" s="214" t="s">
        <v>1837</v>
      </c>
      <c r="G1137" s="212"/>
      <c r="H1137" s="213" t="s">
        <v>19</v>
      </c>
      <c r="I1137" s="215"/>
      <c r="J1137" s="212"/>
      <c r="K1137" s="212"/>
      <c r="L1137" s="216"/>
      <c r="M1137" s="217"/>
      <c r="N1137" s="218"/>
      <c r="O1137" s="218"/>
      <c r="P1137" s="218"/>
      <c r="Q1137" s="218"/>
      <c r="R1137" s="218"/>
      <c r="S1137" s="218"/>
      <c r="T1137" s="219"/>
      <c r="AT1137" s="220" t="s">
        <v>130</v>
      </c>
      <c r="AU1137" s="220" t="s">
        <v>81</v>
      </c>
      <c r="AV1137" s="15" t="s">
        <v>79</v>
      </c>
      <c r="AW1137" s="15" t="s">
        <v>132</v>
      </c>
      <c r="AX1137" s="15" t="s">
        <v>71</v>
      </c>
      <c r="AY1137" s="220" t="s">
        <v>120</v>
      </c>
    </row>
    <row r="1138" spans="2:51" s="15" customFormat="1" ht="10">
      <c r="B1138" s="211"/>
      <c r="C1138" s="212"/>
      <c r="D1138" s="190" t="s">
        <v>130</v>
      </c>
      <c r="E1138" s="213" t="s">
        <v>19</v>
      </c>
      <c r="F1138" s="214" t="s">
        <v>1869</v>
      </c>
      <c r="G1138" s="212"/>
      <c r="H1138" s="213" t="s">
        <v>19</v>
      </c>
      <c r="I1138" s="215"/>
      <c r="J1138" s="212"/>
      <c r="K1138" s="212"/>
      <c r="L1138" s="216"/>
      <c r="M1138" s="217"/>
      <c r="N1138" s="218"/>
      <c r="O1138" s="218"/>
      <c r="P1138" s="218"/>
      <c r="Q1138" s="218"/>
      <c r="R1138" s="218"/>
      <c r="S1138" s="218"/>
      <c r="T1138" s="219"/>
      <c r="AT1138" s="220" t="s">
        <v>130</v>
      </c>
      <c r="AU1138" s="220" t="s">
        <v>81</v>
      </c>
      <c r="AV1138" s="15" t="s">
        <v>79</v>
      </c>
      <c r="AW1138" s="15" t="s">
        <v>132</v>
      </c>
      <c r="AX1138" s="15" t="s">
        <v>71</v>
      </c>
      <c r="AY1138" s="220" t="s">
        <v>120</v>
      </c>
    </row>
    <row r="1139" spans="2:51" s="13" customFormat="1" ht="10">
      <c r="B1139" s="188"/>
      <c r="C1139" s="189"/>
      <c r="D1139" s="190" t="s">
        <v>130</v>
      </c>
      <c r="E1139" s="191" t="s">
        <v>19</v>
      </c>
      <c r="F1139" s="192" t="s">
        <v>1870</v>
      </c>
      <c r="G1139" s="189"/>
      <c r="H1139" s="193">
        <v>404.98079999999999</v>
      </c>
      <c r="I1139" s="194"/>
      <c r="J1139" s="189"/>
      <c r="K1139" s="189"/>
      <c r="L1139" s="195"/>
      <c r="M1139" s="196"/>
      <c r="N1139" s="197"/>
      <c r="O1139" s="197"/>
      <c r="P1139" s="197"/>
      <c r="Q1139" s="197"/>
      <c r="R1139" s="197"/>
      <c r="S1139" s="197"/>
      <c r="T1139" s="198"/>
      <c r="AT1139" s="199" t="s">
        <v>130</v>
      </c>
      <c r="AU1139" s="199" t="s">
        <v>81</v>
      </c>
      <c r="AV1139" s="13" t="s">
        <v>81</v>
      </c>
      <c r="AW1139" s="13" t="s">
        <v>132</v>
      </c>
      <c r="AX1139" s="13" t="s">
        <v>71</v>
      </c>
      <c r="AY1139" s="199" t="s">
        <v>120</v>
      </c>
    </row>
    <row r="1140" spans="2:51" s="13" customFormat="1" ht="10">
      <c r="B1140" s="188"/>
      <c r="C1140" s="189"/>
      <c r="D1140" s="190" t="s">
        <v>130</v>
      </c>
      <c r="E1140" s="191" t="s">
        <v>19</v>
      </c>
      <c r="F1140" s="192" t="s">
        <v>1871</v>
      </c>
      <c r="G1140" s="189"/>
      <c r="H1140" s="193">
        <v>256.22399999999999</v>
      </c>
      <c r="I1140" s="194"/>
      <c r="J1140" s="189"/>
      <c r="K1140" s="189"/>
      <c r="L1140" s="195"/>
      <c r="M1140" s="196"/>
      <c r="N1140" s="197"/>
      <c r="O1140" s="197"/>
      <c r="P1140" s="197"/>
      <c r="Q1140" s="197"/>
      <c r="R1140" s="197"/>
      <c r="S1140" s="197"/>
      <c r="T1140" s="198"/>
      <c r="AT1140" s="199" t="s">
        <v>130</v>
      </c>
      <c r="AU1140" s="199" t="s">
        <v>81</v>
      </c>
      <c r="AV1140" s="13" t="s">
        <v>81</v>
      </c>
      <c r="AW1140" s="13" t="s">
        <v>132</v>
      </c>
      <c r="AX1140" s="13" t="s">
        <v>71</v>
      </c>
      <c r="AY1140" s="199" t="s">
        <v>120</v>
      </c>
    </row>
    <row r="1141" spans="2:51" s="15" customFormat="1" ht="10">
      <c r="B1141" s="211"/>
      <c r="C1141" s="212"/>
      <c r="D1141" s="190" t="s">
        <v>130</v>
      </c>
      <c r="E1141" s="213" t="s">
        <v>19</v>
      </c>
      <c r="F1141" s="214" t="s">
        <v>1872</v>
      </c>
      <c r="G1141" s="212"/>
      <c r="H1141" s="213" t="s">
        <v>19</v>
      </c>
      <c r="I1141" s="215"/>
      <c r="J1141" s="212"/>
      <c r="K1141" s="212"/>
      <c r="L1141" s="216"/>
      <c r="M1141" s="217"/>
      <c r="N1141" s="218"/>
      <c r="O1141" s="218"/>
      <c r="P1141" s="218"/>
      <c r="Q1141" s="218"/>
      <c r="R1141" s="218"/>
      <c r="S1141" s="218"/>
      <c r="T1141" s="219"/>
      <c r="AT1141" s="220" t="s">
        <v>130</v>
      </c>
      <c r="AU1141" s="220" t="s">
        <v>81</v>
      </c>
      <c r="AV1141" s="15" t="s">
        <v>79</v>
      </c>
      <c r="AW1141" s="15" t="s">
        <v>132</v>
      </c>
      <c r="AX1141" s="15" t="s">
        <v>71</v>
      </c>
      <c r="AY1141" s="220" t="s">
        <v>120</v>
      </c>
    </row>
    <row r="1142" spans="2:51" s="13" customFormat="1" ht="10">
      <c r="B1142" s="188"/>
      <c r="C1142" s="189"/>
      <c r="D1142" s="190" t="s">
        <v>130</v>
      </c>
      <c r="E1142" s="191" t="s">
        <v>19</v>
      </c>
      <c r="F1142" s="192" t="s">
        <v>1873</v>
      </c>
      <c r="G1142" s="189"/>
      <c r="H1142" s="193">
        <v>83.74</v>
      </c>
      <c r="I1142" s="194"/>
      <c r="J1142" s="189"/>
      <c r="K1142" s="189"/>
      <c r="L1142" s="195"/>
      <c r="M1142" s="196"/>
      <c r="N1142" s="197"/>
      <c r="O1142" s="197"/>
      <c r="P1142" s="197"/>
      <c r="Q1142" s="197"/>
      <c r="R1142" s="197"/>
      <c r="S1142" s="197"/>
      <c r="T1142" s="198"/>
      <c r="AT1142" s="199" t="s">
        <v>130</v>
      </c>
      <c r="AU1142" s="199" t="s">
        <v>81</v>
      </c>
      <c r="AV1142" s="13" t="s">
        <v>81</v>
      </c>
      <c r="AW1142" s="13" t="s">
        <v>132</v>
      </c>
      <c r="AX1142" s="13" t="s">
        <v>71</v>
      </c>
      <c r="AY1142" s="199" t="s">
        <v>120</v>
      </c>
    </row>
    <row r="1143" spans="2:51" s="13" customFormat="1" ht="10">
      <c r="B1143" s="188"/>
      <c r="C1143" s="189"/>
      <c r="D1143" s="190" t="s">
        <v>130</v>
      </c>
      <c r="E1143" s="191" t="s">
        <v>19</v>
      </c>
      <c r="F1143" s="192" t="s">
        <v>1874</v>
      </c>
      <c r="G1143" s="189"/>
      <c r="H1143" s="193">
        <v>47.4</v>
      </c>
      <c r="I1143" s="194"/>
      <c r="J1143" s="189"/>
      <c r="K1143" s="189"/>
      <c r="L1143" s="195"/>
      <c r="M1143" s="196"/>
      <c r="N1143" s="197"/>
      <c r="O1143" s="197"/>
      <c r="P1143" s="197"/>
      <c r="Q1143" s="197"/>
      <c r="R1143" s="197"/>
      <c r="S1143" s="197"/>
      <c r="T1143" s="198"/>
      <c r="AT1143" s="199" t="s">
        <v>130</v>
      </c>
      <c r="AU1143" s="199" t="s">
        <v>81</v>
      </c>
      <c r="AV1143" s="13" t="s">
        <v>81</v>
      </c>
      <c r="AW1143" s="13" t="s">
        <v>132</v>
      </c>
      <c r="AX1143" s="13" t="s">
        <v>71</v>
      </c>
      <c r="AY1143" s="199" t="s">
        <v>120</v>
      </c>
    </row>
    <row r="1144" spans="2:51" s="16" customFormat="1" ht="10">
      <c r="B1144" s="221"/>
      <c r="C1144" s="222"/>
      <c r="D1144" s="190" t="s">
        <v>130</v>
      </c>
      <c r="E1144" s="223" t="s">
        <v>19</v>
      </c>
      <c r="F1144" s="224" t="s">
        <v>165</v>
      </c>
      <c r="G1144" s="222"/>
      <c r="H1144" s="225">
        <v>792.34479999999996</v>
      </c>
      <c r="I1144" s="226"/>
      <c r="J1144" s="222"/>
      <c r="K1144" s="222"/>
      <c r="L1144" s="227"/>
      <c r="M1144" s="228"/>
      <c r="N1144" s="229"/>
      <c r="O1144" s="229"/>
      <c r="P1144" s="229"/>
      <c r="Q1144" s="229"/>
      <c r="R1144" s="229"/>
      <c r="S1144" s="229"/>
      <c r="T1144" s="230"/>
      <c r="AT1144" s="231" t="s">
        <v>130</v>
      </c>
      <c r="AU1144" s="231" t="s">
        <v>81</v>
      </c>
      <c r="AV1144" s="16" t="s">
        <v>151</v>
      </c>
      <c r="AW1144" s="16" t="s">
        <v>132</v>
      </c>
      <c r="AX1144" s="16" t="s">
        <v>71</v>
      </c>
      <c r="AY1144" s="231" t="s">
        <v>120</v>
      </c>
    </row>
    <row r="1145" spans="2:51" s="15" customFormat="1" ht="10">
      <c r="B1145" s="211"/>
      <c r="C1145" s="212"/>
      <c r="D1145" s="190" t="s">
        <v>130</v>
      </c>
      <c r="E1145" s="213" t="s">
        <v>19</v>
      </c>
      <c r="F1145" s="214" t="s">
        <v>1829</v>
      </c>
      <c r="G1145" s="212"/>
      <c r="H1145" s="213" t="s">
        <v>19</v>
      </c>
      <c r="I1145" s="215"/>
      <c r="J1145" s="212"/>
      <c r="K1145" s="212"/>
      <c r="L1145" s="216"/>
      <c r="M1145" s="217"/>
      <c r="N1145" s="218"/>
      <c r="O1145" s="218"/>
      <c r="P1145" s="218"/>
      <c r="Q1145" s="218"/>
      <c r="R1145" s="218"/>
      <c r="S1145" s="218"/>
      <c r="T1145" s="219"/>
      <c r="AT1145" s="220" t="s">
        <v>130</v>
      </c>
      <c r="AU1145" s="220" t="s">
        <v>81</v>
      </c>
      <c r="AV1145" s="15" t="s">
        <v>79</v>
      </c>
      <c r="AW1145" s="15" t="s">
        <v>132</v>
      </c>
      <c r="AX1145" s="15" t="s">
        <v>71</v>
      </c>
      <c r="AY1145" s="220" t="s">
        <v>120</v>
      </c>
    </row>
    <row r="1146" spans="2:51" s="15" customFormat="1" ht="10">
      <c r="B1146" s="211"/>
      <c r="C1146" s="212"/>
      <c r="D1146" s="190" t="s">
        <v>130</v>
      </c>
      <c r="E1146" s="213" t="s">
        <v>19</v>
      </c>
      <c r="F1146" s="214" t="s">
        <v>2391</v>
      </c>
      <c r="G1146" s="212"/>
      <c r="H1146" s="213" t="s">
        <v>19</v>
      </c>
      <c r="I1146" s="215"/>
      <c r="J1146" s="212"/>
      <c r="K1146" s="212"/>
      <c r="L1146" s="216"/>
      <c r="M1146" s="217"/>
      <c r="N1146" s="218"/>
      <c r="O1146" s="218"/>
      <c r="P1146" s="218"/>
      <c r="Q1146" s="218"/>
      <c r="R1146" s="218"/>
      <c r="S1146" s="218"/>
      <c r="T1146" s="219"/>
      <c r="AT1146" s="220" t="s">
        <v>130</v>
      </c>
      <c r="AU1146" s="220" t="s">
        <v>81</v>
      </c>
      <c r="AV1146" s="15" t="s">
        <v>79</v>
      </c>
      <c r="AW1146" s="15" t="s">
        <v>132</v>
      </c>
      <c r="AX1146" s="15" t="s">
        <v>71</v>
      </c>
      <c r="AY1146" s="220" t="s">
        <v>120</v>
      </c>
    </row>
    <row r="1147" spans="2:51" s="13" customFormat="1" ht="10">
      <c r="B1147" s="188"/>
      <c r="C1147" s="189"/>
      <c r="D1147" s="190" t="s">
        <v>130</v>
      </c>
      <c r="E1147" s="191" t="s">
        <v>19</v>
      </c>
      <c r="F1147" s="192" t="s">
        <v>2392</v>
      </c>
      <c r="G1147" s="189"/>
      <c r="H1147" s="193">
        <v>165.33879999999999</v>
      </c>
      <c r="I1147" s="194"/>
      <c r="J1147" s="189"/>
      <c r="K1147" s="189"/>
      <c r="L1147" s="195"/>
      <c r="M1147" s="196"/>
      <c r="N1147" s="197"/>
      <c r="O1147" s="197"/>
      <c r="P1147" s="197"/>
      <c r="Q1147" s="197"/>
      <c r="R1147" s="197"/>
      <c r="S1147" s="197"/>
      <c r="T1147" s="198"/>
      <c r="AT1147" s="199" t="s">
        <v>130</v>
      </c>
      <c r="AU1147" s="199" t="s">
        <v>81</v>
      </c>
      <c r="AV1147" s="13" t="s">
        <v>81</v>
      </c>
      <c r="AW1147" s="13" t="s">
        <v>132</v>
      </c>
      <c r="AX1147" s="13" t="s">
        <v>71</v>
      </c>
      <c r="AY1147" s="199" t="s">
        <v>120</v>
      </c>
    </row>
    <row r="1148" spans="2:51" s="15" customFormat="1" ht="10">
      <c r="B1148" s="211"/>
      <c r="C1148" s="212"/>
      <c r="D1148" s="190" t="s">
        <v>130</v>
      </c>
      <c r="E1148" s="213" t="s">
        <v>19</v>
      </c>
      <c r="F1148" s="214" t="s">
        <v>1829</v>
      </c>
      <c r="G1148" s="212"/>
      <c r="H1148" s="213" t="s">
        <v>19</v>
      </c>
      <c r="I1148" s="215"/>
      <c r="J1148" s="212"/>
      <c r="K1148" s="212"/>
      <c r="L1148" s="216"/>
      <c r="M1148" s="217"/>
      <c r="N1148" s="218"/>
      <c r="O1148" s="218"/>
      <c r="P1148" s="218"/>
      <c r="Q1148" s="218"/>
      <c r="R1148" s="218"/>
      <c r="S1148" s="218"/>
      <c r="T1148" s="219"/>
      <c r="AT1148" s="220" t="s">
        <v>130</v>
      </c>
      <c r="AU1148" s="220" t="s">
        <v>81</v>
      </c>
      <c r="AV1148" s="15" t="s">
        <v>79</v>
      </c>
      <c r="AW1148" s="15" t="s">
        <v>132</v>
      </c>
      <c r="AX1148" s="15" t="s">
        <v>71</v>
      </c>
      <c r="AY1148" s="220" t="s">
        <v>120</v>
      </c>
    </row>
    <row r="1149" spans="2:51" s="13" customFormat="1" ht="10">
      <c r="B1149" s="188"/>
      <c r="C1149" s="189"/>
      <c r="D1149" s="190" t="s">
        <v>130</v>
      </c>
      <c r="E1149" s="191" t="s">
        <v>19</v>
      </c>
      <c r="F1149" s="192" t="s">
        <v>2393</v>
      </c>
      <c r="G1149" s="189"/>
      <c r="H1149" s="193">
        <v>124.34399999999999</v>
      </c>
      <c r="I1149" s="194"/>
      <c r="J1149" s="189"/>
      <c r="K1149" s="189"/>
      <c r="L1149" s="195"/>
      <c r="M1149" s="196"/>
      <c r="N1149" s="197"/>
      <c r="O1149" s="197"/>
      <c r="P1149" s="197"/>
      <c r="Q1149" s="197"/>
      <c r="R1149" s="197"/>
      <c r="S1149" s="197"/>
      <c r="T1149" s="198"/>
      <c r="AT1149" s="199" t="s">
        <v>130</v>
      </c>
      <c r="AU1149" s="199" t="s">
        <v>81</v>
      </c>
      <c r="AV1149" s="13" t="s">
        <v>81</v>
      </c>
      <c r="AW1149" s="13" t="s">
        <v>132</v>
      </c>
      <c r="AX1149" s="13" t="s">
        <v>71</v>
      </c>
      <c r="AY1149" s="199" t="s">
        <v>120</v>
      </c>
    </row>
    <row r="1150" spans="2:51" s="15" customFormat="1" ht="10">
      <c r="B1150" s="211"/>
      <c r="C1150" s="212"/>
      <c r="D1150" s="190" t="s">
        <v>130</v>
      </c>
      <c r="E1150" s="213" t="s">
        <v>19</v>
      </c>
      <c r="F1150" s="214" t="s">
        <v>1829</v>
      </c>
      <c r="G1150" s="212"/>
      <c r="H1150" s="213" t="s">
        <v>19</v>
      </c>
      <c r="I1150" s="215"/>
      <c r="J1150" s="212"/>
      <c r="K1150" s="212"/>
      <c r="L1150" s="216"/>
      <c r="M1150" s="217"/>
      <c r="N1150" s="218"/>
      <c r="O1150" s="218"/>
      <c r="P1150" s="218"/>
      <c r="Q1150" s="218"/>
      <c r="R1150" s="218"/>
      <c r="S1150" s="218"/>
      <c r="T1150" s="219"/>
      <c r="AT1150" s="220" t="s">
        <v>130</v>
      </c>
      <c r="AU1150" s="220" t="s">
        <v>81</v>
      </c>
      <c r="AV1150" s="15" t="s">
        <v>79</v>
      </c>
      <c r="AW1150" s="15" t="s">
        <v>132</v>
      </c>
      <c r="AX1150" s="15" t="s">
        <v>71</v>
      </c>
      <c r="AY1150" s="220" t="s">
        <v>120</v>
      </c>
    </row>
    <row r="1151" spans="2:51" s="13" customFormat="1" ht="10">
      <c r="B1151" s="188"/>
      <c r="C1151" s="189"/>
      <c r="D1151" s="190" t="s">
        <v>130</v>
      </c>
      <c r="E1151" s="191" t="s">
        <v>19</v>
      </c>
      <c r="F1151" s="192" t="s">
        <v>2394</v>
      </c>
      <c r="G1151" s="189"/>
      <c r="H1151" s="193">
        <v>593.67132000000004</v>
      </c>
      <c r="I1151" s="194"/>
      <c r="J1151" s="189"/>
      <c r="K1151" s="189"/>
      <c r="L1151" s="195"/>
      <c r="M1151" s="196"/>
      <c r="N1151" s="197"/>
      <c r="O1151" s="197"/>
      <c r="P1151" s="197"/>
      <c r="Q1151" s="197"/>
      <c r="R1151" s="197"/>
      <c r="S1151" s="197"/>
      <c r="T1151" s="198"/>
      <c r="AT1151" s="199" t="s">
        <v>130</v>
      </c>
      <c r="AU1151" s="199" t="s">
        <v>81</v>
      </c>
      <c r="AV1151" s="13" t="s">
        <v>81</v>
      </c>
      <c r="AW1151" s="13" t="s">
        <v>132</v>
      </c>
      <c r="AX1151" s="13" t="s">
        <v>71</v>
      </c>
      <c r="AY1151" s="199" t="s">
        <v>120</v>
      </c>
    </row>
    <row r="1152" spans="2:51" s="16" customFormat="1" ht="10">
      <c r="B1152" s="221"/>
      <c r="C1152" s="222"/>
      <c r="D1152" s="190" t="s">
        <v>130</v>
      </c>
      <c r="E1152" s="223" t="s">
        <v>19</v>
      </c>
      <c r="F1152" s="224" t="s">
        <v>165</v>
      </c>
      <c r="G1152" s="222"/>
      <c r="H1152" s="225">
        <v>883.35411999999997</v>
      </c>
      <c r="I1152" s="226"/>
      <c r="J1152" s="222"/>
      <c r="K1152" s="222"/>
      <c r="L1152" s="227"/>
      <c r="M1152" s="228"/>
      <c r="N1152" s="229"/>
      <c r="O1152" s="229"/>
      <c r="P1152" s="229"/>
      <c r="Q1152" s="229"/>
      <c r="R1152" s="229"/>
      <c r="S1152" s="229"/>
      <c r="T1152" s="230"/>
      <c r="AT1152" s="231" t="s">
        <v>130</v>
      </c>
      <c r="AU1152" s="231" t="s">
        <v>81</v>
      </c>
      <c r="AV1152" s="16" t="s">
        <v>151</v>
      </c>
      <c r="AW1152" s="16" t="s">
        <v>132</v>
      </c>
      <c r="AX1152" s="16" t="s">
        <v>71</v>
      </c>
      <c r="AY1152" s="231" t="s">
        <v>120</v>
      </c>
    </row>
    <row r="1153" spans="1:65" s="14" customFormat="1" ht="10">
      <c r="B1153" s="200"/>
      <c r="C1153" s="201"/>
      <c r="D1153" s="190" t="s">
        <v>130</v>
      </c>
      <c r="E1153" s="202" t="s">
        <v>19</v>
      </c>
      <c r="F1153" s="203" t="s">
        <v>133</v>
      </c>
      <c r="G1153" s="201"/>
      <c r="H1153" s="204">
        <v>1675.69892</v>
      </c>
      <c r="I1153" s="205"/>
      <c r="J1153" s="201"/>
      <c r="K1153" s="201"/>
      <c r="L1153" s="206"/>
      <c r="M1153" s="207"/>
      <c r="N1153" s="208"/>
      <c r="O1153" s="208"/>
      <c r="P1153" s="208"/>
      <c r="Q1153" s="208"/>
      <c r="R1153" s="208"/>
      <c r="S1153" s="208"/>
      <c r="T1153" s="209"/>
      <c r="AT1153" s="210" t="s">
        <v>130</v>
      </c>
      <c r="AU1153" s="210" t="s">
        <v>81</v>
      </c>
      <c r="AV1153" s="14" t="s">
        <v>128</v>
      </c>
      <c r="AW1153" s="14" t="s">
        <v>132</v>
      </c>
      <c r="AX1153" s="14" t="s">
        <v>79</v>
      </c>
      <c r="AY1153" s="210" t="s">
        <v>120</v>
      </c>
    </row>
    <row r="1154" spans="1:65" s="2" customFormat="1" ht="24.15" customHeight="1">
      <c r="A1154" s="36"/>
      <c r="B1154" s="37"/>
      <c r="C1154" s="175" t="s">
        <v>2395</v>
      </c>
      <c r="D1154" s="175" t="s">
        <v>123</v>
      </c>
      <c r="E1154" s="176" t="s">
        <v>1374</v>
      </c>
      <c r="F1154" s="177" t="s">
        <v>1375</v>
      </c>
      <c r="G1154" s="178" t="s">
        <v>404</v>
      </c>
      <c r="H1154" s="179">
        <v>1489.2570000000001</v>
      </c>
      <c r="I1154" s="180"/>
      <c r="J1154" s="181">
        <f>ROUND(I1154*H1154,2)</f>
        <v>0</v>
      </c>
      <c r="K1154" s="177" t="s">
        <v>536</v>
      </c>
      <c r="L1154" s="41"/>
      <c r="M1154" s="182" t="s">
        <v>19</v>
      </c>
      <c r="N1154" s="183" t="s">
        <v>42</v>
      </c>
      <c r="O1154" s="66"/>
      <c r="P1154" s="184">
        <f>O1154*H1154</f>
        <v>0</v>
      </c>
      <c r="Q1154" s="184">
        <v>0</v>
      </c>
      <c r="R1154" s="184">
        <f>Q1154*H1154</f>
        <v>0</v>
      </c>
      <c r="S1154" s="184">
        <v>0</v>
      </c>
      <c r="T1154" s="185">
        <f>S1154*H1154</f>
        <v>0</v>
      </c>
      <c r="U1154" s="36"/>
      <c r="V1154" s="36"/>
      <c r="W1154" s="36"/>
      <c r="X1154" s="36"/>
      <c r="Y1154" s="36"/>
      <c r="Z1154" s="36"/>
      <c r="AA1154" s="36"/>
      <c r="AB1154" s="36"/>
      <c r="AC1154" s="36"/>
      <c r="AD1154" s="36"/>
      <c r="AE1154" s="36"/>
      <c r="AR1154" s="186" t="s">
        <v>252</v>
      </c>
      <c r="AT1154" s="186" t="s">
        <v>123</v>
      </c>
      <c r="AU1154" s="186" t="s">
        <v>81</v>
      </c>
      <c r="AY1154" s="19" t="s">
        <v>120</v>
      </c>
      <c r="BE1154" s="187">
        <f>IF(N1154="základní",J1154,0)</f>
        <v>0</v>
      </c>
      <c r="BF1154" s="187">
        <f>IF(N1154="snížená",J1154,0)</f>
        <v>0</v>
      </c>
      <c r="BG1154" s="187">
        <f>IF(N1154="zákl. přenesená",J1154,0)</f>
        <v>0</v>
      </c>
      <c r="BH1154" s="187">
        <f>IF(N1154="sníž. přenesená",J1154,0)</f>
        <v>0</v>
      </c>
      <c r="BI1154" s="187">
        <f>IF(N1154="nulová",J1154,0)</f>
        <v>0</v>
      </c>
      <c r="BJ1154" s="19" t="s">
        <v>79</v>
      </c>
      <c r="BK1154" s="187">
        <f>ROUND(I1154*H1154,2)</f>
        <v>0</v>
      </c>
      <c r="BL1154" s="19" t="s">
        <v>252</v>
      </c>
      <c r="BM1154" s="186" t="s">
        <v>2396</v>
      </c>
    </row>
    <row r="1155" spans="1:65" s="2" customFormat="1" ht="10">
      <c r="A1155" s="36"/>
      <c r="B1155" s="37"/>
      <c r="C1155" s="38"/>
      <c r="D1155" s="245" t="s">
        <v>538</v>
      </c>
      <c r="E1155" s="38"/>
      <c r="F1155" s="246" t="s">
        <v>1377</v>
      </c>
      <c r="G1155" s="38"/>
      <c r="H1155" s="38"/>
      <c r="I1155" s="247"/>
      <c r="J1155" s="38"/>
      <c r="K1155" s="38"/>
      <c r="L1155" s="41"/>
      <c r="M1155" s="248"/>
      <c r="N1155" s="249"/>
      <c r="O1155" s="66"/>
      <c r="P1155" s="66"/>
      <c r="Q1155" s="66"/>
      <c r="R1155" s="66"/>
      <c r="S1155" s="66"/>
      <c r="T1155" s="67"/>
      <c r="U1155" s="36"/>
      <c r="V1155" s="36"/>
      <c r="W1155" s="36"/>
      <c r="X1155" s="36"/>
      <c r="Y1155" s="36"/>
      <c r="Z1155" s="36"/>
      <c r="AA1155" s="36"/>
      <c r="AB1155" s="36"/>
      <c r="AC1155" s="36"/>
      <c r="AD1155" s="36"/>
      <c r="AE1155" s="36"/>
      <c r="AT1155" s="19" t="s">
        <v>538</v>
      </c>
      <c r="AU1155" s="19" t="s">
        <v>81</v>
      </c>
    </row>
    <row r="1156" spans="1:65" s="15" customFormat="1" ht="10">
      <c r="B1156" s="211"/>
      <c r="C1156" s="212"/>
      <c r="D1156" s="190" t="s">
        <v>130</v>
      </c>
      <c r="E1156" s="213" t="s">
        <v>19</v>
      </c>
      <c r="F1156" s="214" t="s">
        <v>2397</v>
      </c>
      <c r="G1156" s="212"/>
      <c r="H1156" s="213" t="s">
        <v>19</v>
      </c>
      <c r="I1156" s="215"/>
      <c r="J1156" s="212"/>
      <c r="K1156" s="212"/>
      <c r="L1156" s="216"/>
      <c r="M1156" s="217"/>
      <c r="N1156" s="218"/>
      <c r="O1156" s="218"/>
      <c r="P1156" s="218"/>
      <c r="Q1156" s="218"/>
      <c r="R1156" s="218"/>
      <c r="S1156" s="218"/>
      <c r="T1156" s="219"/>
      <c r="AT1156" s="220" t="s">
        <v>130</v>
      </c>
      <c r="AU1156" s="220" t="s">
        <v>81</v>
      </c>
      <c r="AV1156" s="15" t="s">
        <v>79</v>
      </c>
      <c r="AW1156" s="15" t="s">
        <v>132</v>
      </c>
      <c r="AX1156" s="15" t="s">
        <v>71</v>
      </c>
      <c r="AY1156" s="220" t="s">
        <v>120</v>
      </c>
    </row>
    <row r="1157" spans="1:65" s="15" customFormat="1" ht="10">
      <c r="B1157" s="211"/>
      <c r="C1157" s="212"/>
      <c r="D1157" s="190" t="s">
        <v>130</v>
      </c>
      <c r="E1157" s="213" t="s">
        <v>19</v>
      </c>
      <c r="F1157" s="214" t="s">
        <v>2398</v>
      </c>
      <c r="G1157" s="212"/>
      <c r="H1157" s="213" t="s">
        <v>19</v>
      </c>
      <c r="I1157" s="215"/>
      <c r="J1157" s="212"/>
      <c r="K1157" s="212"/>
      <c r="L1157" s="216"/>
      <c r="M1157" s="217"/>
      <c r="N1157" s="218"/>
      <c r="O1157" s="218"/>
      <c r="P1157" s="218"/>
      <c r="Q1157" s="218"/>
      <c r="R1157" s="218"/>
      <c r="S1157" s="218"/>
      <c r="T1157" s="219"/>
      <c r="AT1157" s="220" t="s">
        <v>130</v>
      </c>
      <c r="AU1157" s="220" t="s">
        <v>81</v>
      </c>
      <c r="AV1157" s="15" t="s">
        <v>79</v>
      </c>
      <c r="AW1157" s="15" t="s">
        <v>132</v>
      </c>
      <c r="AX1157" s="15" t="s">
        <v>71</v>
      </c>
      <c r="AY1157" s="220" t="s">
        <v>120</v>
      </c>
    </row>
    <row r="1158" spans="1:65" s="15" customFormat="1" ht="10">
      <c r="B1158" s="211"/>
      <c r="C1158" s="212"/>
      <c r="D1158" s="190" t="s">
        <v>130</v>
      </c>
      <c r="E1158" s="213" t="s">
        <v>19</v>
      </c>
      <c r="F1158" s="214" t="s">
        <v>2399</v>
      </c>
      <c r="G1158" s="212"/>
      <c r="H1158" s="213" t="s">
        <v>19</v>
      </c>
      <c r="I1158" s="215"/>
      <c r="J1158" s="212"/>
      <c r="K1158" s="212"/>
      <c r="L1158" s="216"/>
      <c r="M1158" s="217"/>
      <c r="N1158" s="218"/>
      <c r="O1158" s="218"/>
      <c r="P1158" s="218"/>
      <c r="Q1158" s="218"/>
      <c r="R1158" s="218"/>
      <c r="S1158" s="218"/>
      <c r="T1158" s="219"/>
      <c r="AT1158" s="220" t="s">
        <v>130</v>
      </c>
      <c r="AU1158" s="220" t="s">
        <v>81</v>
      </c>
      <c r="AV1158" s="15" t="s">
        <v>79</v>
      </c>
      <c r="AW1158" s="15" t="s">
        <v>132</v>
      </c>
      <c r="AX1158" s="15" t="s">
        <v>71</v>
      </c>
      <c r="AY1158" s="220" t="s">
        <v>120</v>
      </c>
    </row>
    <row r="1159" spans="1:65" s="15" customFormat="1" ht="10">
      <c r="B1159" s="211"/>
      <c r="C1159" s="212"/>
      <c r="D1159" s="190" t="s">
        <v>130</v>
      </c>
      <c r="E1159" s="213" t="s">
        <v>19</v>
      </c>
      <c r="F1159" s="214" t="s">
        <v>2400</v>
      </c>
      <c r="G1159" s="212"/>
      <c r="H1159" s="213" t="s">
        <v>19</v>
      </c>
      <c r="I1159" s="215"/>
      <c r="J1159" s="212"/>
      <c r="K1159" s="212"/>
      <c r="L1159" s="216"/>
      <c r="M1159" s="217"/>
      <c r="N1159" s="218"/>
      <c r="O1159" s="218"/>
      <c r="P1159" s="218"/>
      <c r="Q1159" s="218"/>
      <c r="R1159" s="218"/>
      <c r="S1159" s="218"/>
      <c r="T1159" s="219"/>
      <c r="AT1159" s="220" t="s">
        <v>130</v>
      </c>
      <c r="AU1159" s="220" t="s">
        <v>81</v>
      </c>
      <c r="AV1159" s="15" t="s">
        <v>79</v>
      </c>
      <c r="AW1159" s="15" t="s">
        <v>132</v>
      </c>
      <c r="AX1159" s="15" t="s">
        <v>71</v>
      </c>
      <c r="AY1159" s="220" t="s">
        <v>120</v>
      </c>
    </row>
    <row r="1160" spans="1:65" s="15" customFormat="1" ht="10">
      <c r="B1160" s="211"/>
      <c r="C1160" s="212"/>
      <c r="D1160" s="190" t="s">
        <v>130</v>
      </c>
      <c r="E1160" s="213" t="s">
        <v>19</v>
      </c>
      <c r="F1160" s="214" t="s">
        <v>2401</v>
      </c>
      <c r="G1160" s="212"/>
      <c r="H1160" s="213" t="s">
        <v>19</v>
      </c>
      <c r="I1160" s="215"/>
      <c r="J1160" s="212"/>
      <c r="K1160" s="212"/>
      <c r="L1160" s="216"/>
      <c r="M1160" s="217"/>
      <c r="N1160" s="218"/>
      <c r="O1160" s="218"/>
      <c r="P1160" s="218"/>
      <c r="Q1160" s="218"/>
      <c r="R1160" s="218"/>
      <c r="S1160" s="218"/>
      <c r="T1160" s="219"/>
      <c r="AT1160" s="220" t="s">
        <v>130</v>
      </c>
      <c r="AU1160" s="220" t="s">
        <v>81</v>
      </c>
      <c r="AV1160" s="15" t="s">
        <v>79</v>
      </c>
      <c r="AW1160" s="15" t="s">
        <v>132</v>
      </c>
      <c r="AX1160" s="15" t="s">
        <v>71</v>
      </c>
      <c r="AY1160" s="220" t="s">
        <v>120</v>
      </c>
    </row>
    <row r="1161" spans="1:65" s="15" customFormat="1" ht="10">
      <c r="B1161" s="211"/>
      <c r="C1161" s="212"/>
      <c r="D1161" s="190" t="s">
        <v>130</v>
      </c>
      <c r="E1161" s="213" t="s">
        <v>19</v>
      </c>
      <c r="F1161" s="214" t="s">
        <v>2402</v>
      </c>
      <c r="G1161" s="212"/>
      <c r="H1161" s="213" t="s">
        <v>19</v>
      </c>
      <c r="I1161" s="215"/>
      <c r="J1161" s="212"/>
      <c r="K1161" s="212"/>
      <c r="L1161" s="216"/>
      <c r="M1161" s="217"/>
      <c r="N1161" s="218"/>
      <c r="O1161" s="218"/>
      <c r="P1161" s="218"/>
      <c r="Q1161" s="218"/>
      <c r="R1161" s="218"/>
      <c r="S1161" s="218"/>
      <c r="T1161" s="219"/>
      <c r="AT1161" s="220" t="s">
        <v>130</v>
      </c>
      <c r="AU1161" s="220" t="s">
        <v>81</v>
      </c>
      <c r="AV1161" s="15" t="s">
        <v>79</v>
      </c>
      <c r="AW1161" s="15" t="s">
        <v>132</v>
      </c>
      <c r="AX1161" s="15" t="s">
        <v>71</v>
      </c>
      <c r="AY1161" s="220" t="s">
        <v>120</v>
      </c>
    </row>
    <row r="1162" spans="1:65" s="15" customFormat="1" ht="10">
      <c r="B1162" s="211"/>
      <c r="C1162" s="212"/>
      <c r="D1162" s="190" t="s">
        <v>130</v>
      </c>
      <c r="E1162" s="213" t="s">
        <v>19</v>
      </c>
      <c r="F1162" s="214" t="s">
        <v>2403</v>
      </c>
      <c r="G1162" s="212"/>
      <c r="H1162" s="213" t="s">
        <v>19</v>
      </c>
      <c r="I1162" s="215"/>
      <c r="J1162" s="212"/>
      <c r="K1162" s="212"/>
      <c r="L1162" s="216"/>
      <c r="M1162" s="217"/>
      <c r="N1162" s="218"/>
      <c r="O1162" s="218"/>
      <c r="P1162" s="218"/>
      <c r="Q1162" s="218"/>
      <c r="R1162" s="218"/>
      <c r="S1162" s="218"/>
      <c r="T1162" s="219"/>
      <c r="AT1162" s="220" t="s">
        <v>130</v>
      </c>
      <c r="AU1162" s="220" t="s">
        <v>81</v>
      </c>
      <c r="AV1162" s="15" t="s">
        <v>79</v>
      </c>
      <c r="AW1162" s="15" t="s">
        <v>132</v>
      </c>
      <c r="AX1162" s="15" t="s">
        <v>71</v>
      </c>
      <c r="AY1162" s="220" t="s">
        <v>120</v>
      </c>
    </row>
    <row r="1163" spans="1:65" s="13" customFormat="1" ht="10">
      <c r="B1163" s="188"/>
      <c r="C1163" s="189"/>
      <c r="D1163" s="190" t="s">
        <v>130</v>
      </c>
      <c r="E1163" s="191" t="s">
        <v>19</v>
      </c>
      <c r="F1163" s="192" t="s">
        <v>2404</v>
      </c>
      <c r="G1163" s="189"/>
      <c r="H1163" s="193">
        <v>1489.2570000000001</v>
      </c>
      <c r="I1163" s="194"/>
      <c r="J1163" s="189"/>
      <c r="K1163" s="189"/>
      <c r="L1163" s="195"/>
      <c r="M1163" s="196"/>
      <c r="N1163" s="197"/>
      <c r="O1163" s="197"/>
      <c r="P1163" s="197"/>
      <c r="Q1163" s="197"/>
      <c r="R1163" s="197"/>
      <c r="S1163" s="197"/>
      <c r="T1163" s="198"/>
      <c r="AT1163" s="199" t="s">
        <v>130</v>
      </c>
      <c r="AU1163" s="199" t="s">
        <v>81</v>
      </c>
      <c r="AV1163" s="13" t="s">
        <v>81</v>
      </c>
      <c r="AW1163" s="13" t="s">
        <v>132</v>
      </c>
      <c r="AX1163" s="13" t="s">
        <v>71</v>
      </c>
      <c r="AY1163" s="199" t="s">
        <v>120</v>
      </c>
    </row>
    <row r="1164" spans="1:65" s="14" customFormat="1" ht="10">
      <c r="B1164" s="200"/>
      <c r="C1164" s="201"/>
      <c r="D1164" s="190" t="s">
        <v>130</v>
      </c>
      <c r="E1164" s="202" t="s">
        <v>19</v>
      </c>
      <c r="F1164" s="203" t="s">
        <v>133</v>
      </c>
      <c r="G1164" s="201"/>
      <c r="H1164" s="204">
        <v>1489.2570000000001</v>
      </c>
      <c r="I1164" s="205"/>
      <c r="J1164" s="201"/>
      <c r="K1164" s="201"/>
      <c r="L1164" s="206"/>
      <c r="M1164" s="207"/>
      <c r="N1164" s="208"/>
      <c r="O1164" s="208"/>
      <c r="P1164" s="208"/>
      <c r="Q1164" s="208"/>
      <c r="R1164" s="208"/>
      <c r="S1164" s="208"/>
      <c r="T1164" s="209"/>
      <c r="AT1164" s="210" t="s">
        <v>130</v>
      </c>
      <c r="AU1164" s="210" t="s">
        <v>81</v>
      </c>
      <c r="AV1164" s="14" t="s">
        <v>128</v>
      </c>
      <c r="AW1164" s="14" t="s">
        <v>132</v>
      </c>
      <c r="AX1164" s="14" t="s">
        <v>79</v>
      </c>
      <c r="AY1164" s="210" t="s">
        <v>120</v>
      </c>
    </row>
    <row r="1165" spans="1:65" s="2" customFormat="1" ht="16.5" customHeight="1">
      <c r="A1165" s="36"/>
      <c r="B1165" s="37"/>
      <c r="C1165" s="175" t="s">
        <v>2405</v>
      </c>
      <c r="D1165" s="175" t="s">
        <v>123</v>
      </c>
      <c r="E1165" s="176" t="s">
        <v>1370</v>
      </c>
      <c r="F1165" s="177" t="s">
        <v>1371</v>
      </c>
      <c r="G1165" s="178" t="s">
        <v>716</v>
      </c>
      <c r="H1165" s="179">
        <v>1675.6990000000001</v>
      </c>
      <c r="I1165" s="180"/>
      <c r="J1165" s="181">
        <f>ROUND(I1165*H1165,2)</f>
        <v>0</v>
      </c>
      <c r="K1165" s="177" t="s">
        <v>19</v>
      </c>
      <c r="L1165" s="41"/>
      <c r="M1165" s="182" t="s">
        <v>19</v>
      </c>
      <c r="N1165" s="183" t="s">
        <v>42</v>
      </c>
      <c r="O1165" s="66"/>
      <c r="P1165" s="184">
        <f>O1165*H1165</f>
        <v>0</v>
      </c>
      <c r="Q1165" s="184">
        <v>0</v>
      </c>
      <c r="R1165" s="184">
        <f>Q1165*H1165</f>
        <v>0</v>
      </c>
      <c r="S1165" s="184">
        <v>0</v>
      </c>
      <c r="T1165" s="185">
        <f>S1165*H1165</f>
        <v>0</v>
      </c>
      <c r="U1165" s="36"/>
      <c r="V1165" s="36"/>
      <c r="W1165" s="36"/>
      <c r="X1165" s="36"/>
      <c r="Y1165" s="36"/>
      <c r="Z1165" s="36"/>
      <c r="AA1165" s="36"/>
      <c r="AB1165" s="36"/>
      <c r="AC1165" s="36"/>
      <c r="AD1165" s="36"/>
      <c r="AE1165" s="36"/>
      <c r="AR1165" s="186" t="s">
        <v>252</v>
      </c>
      <c r="AT1165" s="186" t="s">
        <v>123</v>
      </c>
      <c r="AU1165" s="186" t="s">
        <v>81</v>
      </c>
      <c r="AY1165" s="19" t="s">
        <v>120</v>
      </c>
      <c r="BE1165" s="187">
        <f>IF(N1165="základní",J1165,0)</f>
        <v>0</v>
      </c>
      <c r="BF1165" s="187">
        <f>IF(N1165="snížená",J1165,0)</f>
        <v>0</v>
      </c>
      <c r="BG1165" s="187">
        <f>IF(N1165="zákl. přenesená",J1165,0)</f>
        <v>0</v>
      </c>
      <c r="BH1165" s="187">
        <f>IF(N1165="sníž. přenesená",J1165,0)</f>
        <v>0</v>
      </c>
      <c r="BI1165" s="187">
        <f>IF(N1165="nulová",J1165,0)</f>
        <v>0</v>
      </c>
      <c r="BJ1165" s="19" t="s">
        <v>79</v>
      </c>
      <c r="BK1165" s="187">
        <f>ROUND(I1165*H1165,2)</f>
        <v>0</v>
      </c>
      <c r="BL1165" s="19" t="s">
        <v>252</v>
      </c>
      <c r="BM1165" s="186" t="s">
        <v>2406</v>
      </c>
    </row>
    <row r="1166" spans="1:65" s="15" customFormat="1" ht="10">
      <c r="B1166" s="211"/>
      <c r="C1166" s="212"/>
      <c r="D1166" s="190" t="s">
        <v>130</v>
      </c>
      <c r="E1166" s="213" t="s">
        <v>19</v>
      </c>
      <c r="F1166" s="214" t="s">
        <v>2407</v>
      </c>
      <c r="G1166" s="212"/>
      <c r="H1166" s="213" t="s">
        <v>19</v>
      </c>
      <c r="I1166" s="215"/>
      <c r="J1166" s="212"/>
      <c r="K1166" s="212"/>
      <c r="L1166" s="216"/>
      <c r="M1166" s="217"/>
      <c r="N1166" s="218"/>
      <c r="O1166" s="218"/>
      <c r="P1166" s="218"/>
      <c r="Q1166" s="218"/>
      <c r="R1166" s="218"/>
      <c r="S1166" s="218"/>
      <c r="T1166" s="219"/>
      <c r="AT1166" s="220" t="s">
        <v>130</v>
      </c>
      <c r="AU1166" s="220" t="s">
        <v>81</v>
      </c>
      <c r="AV1166" s="15" t="s">
        <v>79</v>
      </c>
      <c r="AW1166" s="15" t="s">
        <v>132</v>
      </c>
      <c r="AX1166" s="15" t="s">
        <v>71</v>
      </c>
      <c r="AY1166" s="220" t="s">
        <v>120</v>
      </c>
    </row>
    <row r="1167" spans="1:65" s="13" customFormat="1" ht="10">
      <c r="B1167" s="188"/>
      <c r="C1167" s="189"/>
      <c r="D1167" s="190" t="s">
        <v>130</v>
      </c>
      <c r="E1167" s="191" t="s">
        <v>19</v>
      </c>
      <c r="F1167" s="192" t="s">
        <v>2408</v>
      </c>
      <c r="G1167" s="189"/>
      <c r="H1167" s="193">
        <v>1675.6990000000001</v>
      </c>
      <c r="I1167" s="194"/>
      <c r="J1167" s="189"/>
      <c r="K1167" s="189"/>
      <c r="L1167" s="195"/>
      <c r="M1167" s="196"/>
      <c r="N1167" s="197"/>
      <c r="O1167" s="197"/>
      <c r="P1167" s="197"/>
      <c r="Q1167" s="197"/>
      <c r="R1167" s="197"/>
      <c r="S1167" s="197"/>
      <c r="T1167" s="198"/>
      <c r="AT1167" s="199" t="s">
        <v>130</v>
      </c>
      <c r="AU1167" s="199" t="s">
        <v>81</v>
      </c>
      <c r="AV1167" s="13" t="s">
        <v>81</v>
      </c>
      <c r="AW1167" s="13" t="s">
        <v>132</v>
      </c>
      <c r="AX1167" s="13" t="s">
        <v>71</v>
      </c>
      <c r="AY1167" s="199" t="s">
        <v>120</v>
      </c>
    </row>
    <row r="1168" spans="1:65" s="14" customFormat="1" ht="10">
      <c r="B1168" s="200"/>
      <c r="C1168" s="201"/>
      <c r="D1168" s="190" t="s">
        <v>130</v>
      </c>
      <c r="E1168" s="202" t="s">
        <v>19</v>
      </c>
      <c r="F1168" s="203" t="s">
        <v>133</v>
      </c>
      <c r="G1168" s="201"/>
      <c r="H1168" s="204">
        <v>1675.6990000000001</v>
      </c>
      <c r="I1168" s="205"/>
      <c r="J1168" s="201"/>
      <c r="K1168" s="201"/>
      <c r="L1168" s="206"/>
      <c r="M1168" s="207"/>
      <c r="N1168" s="208"/>
      <c r="O1168" s="208"/>
      <c r="P1168" s="208"/>
      <c r="Q1168" s="208"/>
      <c r="R1168" s="208"/>
      <c r="S1168" s="208"/>
      <c r="T1168" s="209"/>
      <c r="AT1168" s="210" t="s">
        <v>130</v>
      </c>
      <c r="AU1168" s="210" t="s">
        <v>81</v>
      </c>
      <c r="AV1168" s="14" t="s">
        <v>128</v>
      </c>
      <c r="AW1168" s="14" t="s">
        <v>132</v>
      </c>
      <c r="AX1168" s="14" t="s">
        <v>79</v>
      </c>
      <c r="AY1168" s="210" t="s">
        <v>120</v>
      </c>
    </row>
    <row r="1169" spans="1:65" s="2" customFormat="1" ht="16.5" customHeight="1">
      <c r="A1169" s="36"/>
      <c r="B1169" s="37"/>
      <c r="C1169" s="232" t="s">
        <v>2409</v>
      </c>
      <c r="D1169" s="232" t="s">
        <v>186</v>
      </c>
      <c r="E1169" s="233" t="s">
        <v>1387</v>
      </c>
      <c r="F1169" s="234" t="s">
        <v>1388</v>
      </c>
      <c r="G1169" s="235" t="s">
        <v>189</v>
      </c>
      <c r="H1169" s="236">
        <v>60.444000000000003</v>
      </c>
      <c r="I1169" s="237"/>
      <c r="J1169" s="238">
        <f>ROUND(I1169*H1169,2)</f>
        <v>0</v>
      </c>
      <c r="K1169" s="234" t="s">
        <v>19</v>
      </c>
      <c r="L1169" s="239"/>
      <c r="M1169" s="240" t="s">
        <v>19</v>
      </c>
      <c r="N1169" s="241" t="s">
        <v>42</v>
      </c>
      <c r="O1169" s="66"/>
      <c r="P1169" s="184">
        <f>O1169*H1169</f>
        <v>0</v>
      </c>
      <c r="Q1169" s="184">
        <v>1</v>
      </c>
      <c r="R1169" s="184">
        <f>Q1169*H1169</f>
        <v>60.444000000000003</v>
      </c>
      <c r="S1169" s="184">
        <v>0</v>
      </c>
      <c r="T1169" s="185">
        <f>S1169*H1169</f>
        <v>0</v>
      </c>
      <c r="U1169" s="36"/>
      <c r="V1169" s="36"/>
      <c r="W1169" s="36"/>
      <c r="X1169" s="36"/>
      <c r="Y1169" s="36"/>
      <c r="Z1169" s="36"/>
      <c r="AA1169" s="36"/>
      <c r="AB1169" s="36"/>
      <c r="AC1169" s="36"/>
      <c r="AD1169" s="36"/>
      <c r="AE1169" s="36"/>
      <c r="AR1169" s="186" t="s">
        <v>337</v>
      </c>
      <c r="AT1169" s="186" t="s">
        <v>186</v>
      </c>
      <c r="AU1169" s="186" t="s">
        <v>81</v>
      </c>
      <c r="AY1169" s="19" t="s">
        <v>120</v>
      </c>
      <c r="BE1169" s="187">
        <f>IF(N1169="základní",J1169,0)</f>
        <v>0</v>
      </c>
      <c r="BF1169" s="187">
        <f>IF(N1169="snížená",J1169,0)</f>
        <v>0</v>
      </c>
      <c r="BG1169" s="187">
        <f>IF(N1169="zákl. přenesená",J1169,0)</f>
        <v>0</v>
      </c>
      <c r="BH1169" s="187">
        <f>IF(N1169="sníž. přenesená",J1169,0)</f>
        <v>0</v>
      </c>
      <c r="BI1169" s="187">
        <f>IF(N1169="nulová",J1169,0)</f>
        <v>0</v>
      </c>
      <c r="BJ1169" s="19" t="s">
        <v>79</v>
      </c>
      <c r="BK1169" s="187">
        <f>ROUND(I1169*H1169,2)</f>
        <v>0</v>
      </c>
      <c r="BL1169" s="19" t="s">
        <v>252</v>
      </c>
      <c r="BM1169" s="186" t="s">
        <v>2410</v>
      </c>
    </row>
    <row r="1170" spans="1:65" s="13" customFormat="1" ht="10">
      <c r="B1170" s="188"/>
      <c r="C1170" s="189"/>
      <c r="D1170" s="190" t="s">
        <v>130</v>
      </c>
      <c r="E1170" s="191" t="s">
        <v>19</v>
      </c>
      <c r="F1170" s="192" t="s">
        <v>2411</v>
      </c>
      <c r="G1170" s="189"/>
      <c r="H1170" s="193">
        <v>59.570279999999997</v>
      </c>
      <c r="I1170" s="194"/>
      <c r="J1170" s="189"/>
      <c r="K1170" s="189"/>
      <c r="L1170" s="195"/>
      <c r="M1170" s="196"/>
      <c r="N1170" s="197"/>
      <c r="O1170" s="197"/>
      <c r="P1170" s="197"/>
      <c r="Q1170" s="197"/>
      <c r="R1170" s="197"/>
      <c r="S1170" s="197"/>
      <c r="T1170" s="198"/>
      <c r="AT1170" s="199" t="s">
        <v>130</v>
      </c>
      <c r="AU1170" s="199" t="s">
        <v>81</v>
      </c>
      <c r="AV1170" s="13" t="s">
        <v>81</v>
      </c>
      <c r="AW1170" s="13" t="s">
        <v>132</v>
      </c>
      <c r="AX1170" s="13" t="s">
        <v>71</v>
      </c>
      <c r="AY1170" s="199" t="s">
        <v>120</v>
      </c>
    </row>
    <row r="1171" spans="1:65" s="15" customFormat="1" ht="10">
      <c r="B1171" s="211"/>
      <c r="C1171" s="212"/>
      <c r="D1171" s="190" t="s">
        <v>130</v>
      </c>
      <c r="E1171" s="213" t="s">
        <v>19</v>
      </c>
      <c r="F1171" s="214" t="s">
        <v>1391</v>
      </c>
      <c r="G1171" s="212"/>
      <c r="H1171" s="213" t="s">
        <v>19</v>
      </c>
      <c r="I1171" s="215"/>
      <c r="J1171" s="212"/>
      <c r="K1171" s="212"/>
      <c r="L1171" s="216"/>
      <c r="M1171" s="217"/>
      <c r="N1171" s="218"/>
      <c r="O1171" s="218"/>
      <c r="P1171" s="218"/>
      <c r="Q1171" s="218"/>
      <c r="R1171" s="218"/>
      <c r="S1171" s="218"/>
      <c r="T1171" s="219"/>
      <c r="AT1171" s="220" t="s">
        <v>130</v>
      </c>
      <c r="AU1171" s="220" t="s">
        <v>81</v>
      </c>
      <c r="AV1171" s="15" t="s">
        <v>79</v>
      </c>
      <c r="AW1171" s="15" t="s">
        <v>132</v>
      </c>
      <c r="AX1171" s="15" t="s">
        <v>71</v>
      </c>
      <c r="AY1171" s="220" t="s">
        <v>120</v>
      </c>
    </row>
    <row r="1172" spans="1:65" s="13" customFormat="1" ht="10">
      <c r="B1172" s="188"/>
      <c r="C1172" s="189"/>
      <c r="D1172" s="190" t="s">
        <v>130</v>
      </c>
      <c r="E1172" s="191" t="s">
        <v>19</v>
      </c>
      <c r="F1172" s="192" t="s">
        <v>2412</v>
      </c>
      <c r="G1172" s="189"/>
      <c r="H1172" s="193">
        <v>0.87404999999999999</v>
      </c>
      <c r="I1172" s="194"/>
      <c r="J1172" s="189"/>
      <c r="K1172" s="189"/>
      <c r="L1172" s="195"/>
      <c r="M1172" s="196"/>
      <c r="N1172" s="197"/>
      <c r="O1172" s="197"/>
      <c r="P1172" s="197"/>
      <c r="Q1172" s="197"/>
      <c r="R1172" s="197"/>
      <c r="S1172" s="197"/>
      <c r="T1172" s="198"/>
      <c r="AT1172" s="199" t="s">
        <v>130</v>
      </c>
      <c r="AU1172" s="199" t="s">
        <v>81</v>
      </c>
      <c r="AV1172" s="13" t="s">
        <v>81</v>
      </c>
      <c r="AW1172" s="13" t="s">
        <v>132</v>
      </c>
      <c r="AX1172" s="13" t="s">
        <v>71</v>
      </c>
      <c r="AY1172" s="199" t="s">
        <v>120</v>
      </c>
    </row>
    <row r="1173" spans="1:65" s="14" customFormat="1" ht="10">
      <c r="B1173" s="200"/>
      <c r="C1173" s="201"/>
      <c r="D1173" s="190" t="s">
        <v>130</v>
      </c>
      <c r="E1173" s="202" t="s">
        <v>19</v>
      </c>
      <c r="F1173" s="203" t="s">
        <v>133</v>
      </c>
      <c r="G1173" s="201"/>
      <c r="H1173" s="204">
        <v>60.444330000000001</v>
      </c>
      <c r="I1173" s="205"/>
      <c r="J1173" s="201"/>
      <c r="K1173" s="201"/>
      <c r="L1173" s="206"/>
      <c r="M1173" s="207"/>
      <c r="N1173" s="208"/>
      <c r="O1173" s="208"/>
      <c r="P1173" s="208"/>
      <c r="Q1173" s="208"/>
      <c r="R1173" s="208"/>
      <c r="S1173" s="208"/>
      <c r="T1173" s="209"/>
      <c r="AT1173" s="210" t="s">
        <v>130</v>
      </c>
      <c r="AU1173" s="210" t="s">
        <v>81</v>
      </c>
      <c r="AV1173" s="14" t="s">
        <v>128</v>
      </c>
      <c r="AW1173" s="14" t="s">
        <v>132</v>
      </c>
      <c r="AX1173" s="14" t="s">
        <v>79</v>
      </c>
      <c r="AY1173" s="210" t="s">
        <v>120</v>
      </c>
    </row>
    <row r="1174" spans="1:65" s="2" customFormat="1" ht="16.5" customHeight="1">
      <c r="A1174" s="36"/>
      <c r="B1174" s="37"/>
      <c r="C1174" s="232" t="s">
        <v>2413</v>
      </c>
      <c r="D1174" s="232" t="s">
        <v>186</v>
      </c>
      <c r="E1174" s="233" t="s">
        <v>1381</v>
      </c>
      <c r="F1174" s="234" t="s">
        <v>1382</v>
      </c>
      <c r="G1174" s="235" t="s">
        <v>716</v>
      </c>
      <c r="H1174" s="236">
        <v>2293.096</v>
      </c>
      <c r="I1174" s="237"/>
      <c r="J1174" s="238">
        <f>ROUND(I1174*H1174,2)</f>
        <v>0</v>
      </c>
      <c r="K1174" s="234" t="s">
        <v>19</v>
      </c>
      <c r="L1174" s="239"/>
      <c r="M1174" s="240" t="s">
        <v>19</v>
      </c>
      <c r="N1174" s="241" t="s">
        <v>42</v>
      </c>
      <c r="O1174" s="66"/>
      <c r="P1174" s="184">
        <f>O1174*H1174</f>
        <v>0</v>
      </c>
      <c r="Q1174" s="184">
        <v>1E-3</v>
      </c>
      <c r="R1174" s="184">
        <f>Q1174*H1174</f>
        <v>2.2930960000000002</v>
      </c>
      <c r="S1174" s="184">
        <v>0</v>
      </c>
      <c r="T1174" s="185">
        <f>S1174*H1174</f>
        <v>0</v>
      </c>
      <c r="U1174" s="36"/>
      <c r="V1174" s="36"/>
      <c r="W1174" s="36"/>
      <c r="X1174" s="36"/>
      <c r="Y1174" s="36"/>
      <c r="Z1174" s="36"/>
      <c r="AA1174" s="36"/>
      <c r="AB1174" s="36"/>
      <c r="AC1174" s="36"/>
      <c r="AD1174" s="36"/>
      <c r="AE1174" s="36"/>
      <c r="AR1174" s="186" t="s">
        <v>337</v>
      </c>
      <c r="AT1174" s="186" t="s">
        <v>186</v>
      </c>
      <c r="AU1174" s="186" t="s">
        <v>81</v>
      </c>
      <c r="AY1174" s="19" t="s">
        <v>120</v>
      </c>
      <c r="BE1174" s="187">
        <f>IF(N1174="základní",J1174,0)</f>
        <v>0</v>
      </c>
      <c r="BF1174" s="187">
        <f>IF(N1174="snížená",J1174,0)</f>
        <v>0</v>
      </c>
      <c r="BG1174" s="187">
        <f>IF(N1174="zákl. přenesená",J1174,0)</f>
        <v>0</v>
      </c>
      <c r="BH1174" s="187">
        <f>IF(N1174="sníž. přenesená",J1174,0)</f>
        <v>0</v>
      </c>
      <c r="BI1174" s="187">
        <f>IF(N1174="nulová",J1174,0)</f>
        <v>0</v>
      </c>
      <c r="BJ1174" s="19" t="s">
        <v>79</v>
      </c>
      <c r="BK1174" s="187">
        <f>ROUND(I1174*H1174,2)</f>
        <v>0</v>
      </c>
      <c r="BL1174" s="19" t="s">
        <v>252</v>
      </c>
      <c r="BM1174" s="186" t="s">
        <v>2414</v>
      </c>
    </row>
    <row r="1175" spans="1:65" s="2" customFormat="1" ht="18">
      <c r="A1175" s="36"/>
      <c r="B1175" s="37"/>
      <c r="C1175" s="38"/>
      <c r="D1175" s="190" t="s">
        <v>1087</v>
      </c>
      <c r="E1175" s="38"/>
      <c r="F1175" s="250" t="s">
        <v>1384</v>
      </c>
      <c r="G1175" s="38"/>
      <c r="H1175" s="38"/>
      <c r="I1175" s="247"/>
      <c r="J1175" s="38"/>
      <c r="K1175" s="38"/>
      <c r="L1175" s="41"/>
      <c r="M1175" s="248"/>
      <c r="N1175" s="249"/>
      <c r="O1175" s="66"/>
      <c r="P1175" s="66"/>
      <c r="Q1175" s="66"/>
      <c r="R1175" s="66"/>
      <c r="S1175" s="66"/>
      <c r="T1175" s="67"/>
      <c r="U1175" s="36"/>
      <c r="V1175" s="36"/>
      <c r="W1175" s="36"/>
      <c r="X1175" s="36"/>
      <c r="Y1175" s="36"/>
      <c r="Z1175" s="36"/>
      <c r="AA1175" s="36"/>
      <c r="AB1175" s="36"/>
      <c r="AC1175" s="36"/>
      <c r="AD1175" s="36"/>
      <c r="AE1175" s="36"/>
      <c r="AT1175" s="19" t="s">
        <v>1087</v>
      </c>
      <c r="AU1175" s="19" t="s">
        <v>81</v>
      </c>
    </row>
    <row r="1176" spans="1:65" s="13" customFormat="1" ht="10">
      <c r="B1176" s="188"/>
      <c r="C1176" s="189"/>
      <c r="D1176" s="190" t="s">
        <v>130</v>
      </c>
      <c r="E1176" s="191" t="s">
        <v>19</v>
      </c>
      <c r="F1176" s="192" t="s">
        <v>2415</v>
      </c>
      <c r="G1176" s="189"/>
      <c r="H1176" s="193">
        <v>2293.0960500000001</v>
      </c>
      <c r="I1176" s="194"/>
      <c r="J1176" s="189"/>
      <c r="K1176" s="189"/>
      <c r="L1176" s="195"/>
      <c r="M1176" s="196"/>
      <c r="N1176" s="197"/>
      <c r="O1176" s="197"/>
      <c r="P1176" s="197"/>
      <c r="Q1176" s="197"/>
      <c r="R1176" s="197"/>
      <c r="S1176" s="197"/>
      <c r="T1176" s="198"/>
      <c r="AT1176" s="199" t="s">
        <v>130</v>
      </c>
      <c r="AU1176" s="199" t="s">
        <v>81</v>
      </c>
      <c r="AV1176" s="13" t="s">
        <v>81</v>
      </c>
      <c r="AW1176" s="13" t="s">
        <v>132</v>
      </c>
      <c r="AX1176" s="13" t="s">
        <v>71</v>
      </c>
      <c r="AY1176" s="199" t="s">
        <v>120</v>
      </c>
    </row>
    <row r="1177" spans="1:65" s="14" customFormat="1" ht="10">
      <c r="B1177" s="200"/>
      <c r="C1177" s="201"/>
      <c r="D1177" s="190" t="s">
        <v>130</v>
      </c>
      <c r="E1177" s="202" t="s">
        <v>19</v>
      </c>
      <c r="F1177" s="203" t="s">
        <v>133</v>
      </c>
      <c r="G1177" s="201"/>
      <c r="H1177" s="204">
        <v>2293.0960500000001</v>
      </c>
      <c r="I1177" s="205"/>
      <c r="J1177" s="201"/>
      <c r="K1177" s="201"/>
      <c r="L1177" s="206"/>
      <c r="M1177" s="207"/>
      <c r="N1177" s="208"/>
      <c r="O1177" s="208"/>
      <c r="P1177" s="208"/>
      <c r="Q1177" s="208"/>
      <c r="R1177" s="208"/>
      <c r="S1177" s="208"/>
      <c r="T1177" s="209"/>
      <c r="AT1177" s="210" t="s">
        <v>130</v>
      </c>
      <c r="AU1177" s="210" t="s">
        <v>81</v>
      </c>
      <c r="AV1177" s="14" t="s">
        <v>128</v>
      </c>
      <c r="AW1177" s="14" t="s">
        <v>132</v>
      </c>
      <c r="AX1177" s="14" t="s">
        <v>79</v>
      </c>
      <c r="AY1177" s="210" t="s">
        <v>120</v>
      </c>
    </row>
    <row r="1178" spans="1:65" s="2" customFormat="1" ht="16.5" customHeight="1">
      <c r="A1178" s="36"/>
      <c r="B1178" s="37"/>
      <c r="C1178" s="232" t="s">
        <v>2416</v>
      </c>
      <c r="D1178" s="232" t="s">
        <v>186</v>
      </c>
      <c r="E1178" s="233" t="s">
        <v>1394</v>
      </c>
      <c r="F1178" s="234" t="s">
        <v>1395</v>
      </c>
      <c r="G1178" s="235" t="s">
        <v>716</v>
      </c>
      <c r="H1178" s="236">
        <v>28.552</v>
      </c>
      <c r="I1178" s="237"/>
      <c r="J1178" s="238">
        <f>ROUND(I1178*H1178,2)</f>
        <v>0</v>
      </c>
      <c r="K1178" s="234" t="s">
        <v>19</v>
      </c>
      <c r="L1178" s="239"/>
      <c r="M1178" s="240" t="s">
        <v>19</v>
      </c>
      <c r="N1178" s="241" t="s">
        <v>42</v>
      </c>
      <c r="O1178" s="66"/>
      <c r="P1178" s="184">
        <f>O1178*H1178</f>
        <v>0</v>
      </c>
      <c r="Q1178" s="184">
        <v>1E-3</v>
      </c>
      <c r="R1178" s="184">
        <f>Q1178*H1178</f>
        <v>2.8552000000000001E-2</v>
      </c>
      <c r="S1178" s="184">
        <v>0</v>
      </c>
      <c r="T1178" s="185">
        <f>S1178*H1178</f>
        <v>0</v>
      </c>
      <c r="U1178" s="36"/>
      <c r="V1178" s="36"/>
      <c r="W1178" s="36"/>
      <c r="X1178" s="36"/>
      <c r="Y1178" s="36"/>
      <c r="Z1178" s="36"/>
      <c r="AA1178" s="36"/>
      <c r="AB1178" s="36"/>
      <c r="AC1178" s="36"/>
      <c r="AD1178" s="36"/>
      <c r="AE1178" s="36"/>
      <c r="AR1178" s="186" t="s">
        <v>337</v>
      </c>
      <c r="AT1178" s="186" t="s">
        <v>186</v>
      </c>
      <c r="AU1178" s="186" t="s">
        <v>81</v>
      </c>
      <c r="AY1178" s="19" t="s">
        <v>120</v>
      </c>
      <c r="BE1178" s="187">
        <f>IF(N1178="základní",J1178,0)</f>
        <v>0</v>
      </c>
      <c r="BF1178" s="187">
        <f>IF(N1178="snížená",J1178,0)</f>
        <v>0</v>
      </c>
      <c r="BG1178" s="187">
        <f>IF(N1178="zákl. přenesená",J1178,0)</f>
        <v>0</v>
      </c>
      <c r="BH1178" s="187">
        <f>IF(N1178="sníž. přenesená",J1178,0)</f>
        <v>0</v>
      </c>
      <c r="BI1178" s="187">
        <f>IF(N1178="nulová",J1178,0)</f>
        <v>0</v>
      </c>
      <c r="BJ1178" s="19" t="s">
        <v>79</v>
      </c>
      <c r="BK1178" s="187">
        <f>ROUND(I1178*H1178,2)</f>
        <v>0</v>
      </c>
      <c r="BL1178" s="19" t="s">
        <v>252</v>
      </c>
      <c r="BM1178" s="186" t="s">
        <v>2417</v>
      </c>
    </row>
    <row r="1179" spans="1:65" s="2" customFormat="1" ht="18">
      <c r="A1179" s="36"/>
      <c r="B1179" s="37"/>
      <c r="C1179" s="38"/>
      <c r="D1179" s="190" t="s">
        <v>1087</v>
      </c>
      <c r="E1179" s="38"/>
      <c r="F1179" s="250" t="s">
        <v>1397</v>
      </c>
      <c r="G1179" s="38"/>
      <c r="H1179" s="38"/>
      <c r="I1179" s="247"/>
      <c r="J1179" s="38"/>
      <c r="K1179" s="38"/>
      <c r="L1179" s="41"/>
      <c r="M1179" s="248"/>
      <c r="N1179" s="249"/>
      <c r="O1179" s="66"/>
      <c r="P1179" s="66"/>
      <c r="Q1179" s="66"/>
      <c r="R1179" s="66"/>
      <c r="S1179" s="66"/>
      <c r="T1179" s="67"/>
      <c r="U1179" s="36"/>
      <c r="V1179" s="36"/>
      <c r="W1179" s="36"/>
      <c r="X1179" s="36"/>
      <c r="Y1179" s="36"/>
      <c r="Z1179" s="36"/>
      <c r="AA1179" s="36"/>
      <c r="AB1179" s="36"/>
      <c r="AC1179" s="36"/>
      <c r="AD1179" s="36"/>
      <c r="AE1179" s="36"/>
      <c r="AT1179" s="19" t="s">
        <v>1087</v>
      </c>
      <c r="AU1179" s="19" t="s">
        <v>81</v>
      </c>
    </row>
    <row r="1180" spans="1:65" s="13" customFormat="1" ht="10">
      <c r="B1180" s="188"/>
      <c r="C1180" s="189"/>
      <c r="D1180" s="190" t="s">
        <v>130</v>
      </c>
      <c r="E1180" s="191" t="s">
        <v>19</v>
      </c>
      <c r="F1180" s="192" t="s">
        <v>2418</v>
      </c>
      <c r="G1180" s="189"/>
      <c r="H1180" s="193">
        <v>28.552299999999999</v>
      </c>
      <c r="I1180" s="194"/>
      <c r="J1180" s="189"/>
      <c r="K1180" s="189"/>
      <c r="L1180" s="195"/>
      <c r="M1180" s="196"/>
      <c r="N1180" s="197"/>
      <c r="O1180" s="197"/>
      <c r="P1180" s="197"/>
      <c r="Q1180" s="197"/>
      <c r="R1180" s="197"/>
      <c r="S1180" s="197"/>
      <c r="T1180" s="198"/>
      <c r="AT1180" s="199" t="s">
        <v>130</v>
      </c>
      <c r="AU1180" s="199" t="s">
        <v>81</v>
      </c>
      <c r="AV1180" s="13" t="s">
        <v>81</v>
      </c>
      <c r="AW1180" s="13" t="s">
        <v>132</v>
      </c>
      <c r="AX1180" s="13" t="s">
        <v>71</v>
      </c>
      <c r="AY1180" s="199" t="s">
        <v>120</v>
      </c>
    </row>
    <row r="1181" spans="1:65" s="14" customFormat="1" ht="10">
      <c r="B1181" s="200"/>
      <c r="C1181" s="201"/>
      <c r="D1181" s="190" t="s">
        <v>130</v>
      </c>
      <c r="E1181" s="202" t="s">
        <v>19</v>
      </c>
      <c r="F1181" s="203" t="s">
        <v>133</v>
      </c>
      <c r="G1181" s="201"/>
      <c r="H1181" s="204">
        <v>28.552299999999999</v>
      </c>
      <c r="I1181" s="205"/>
      <c r="J1181" s="201"/>
      <c r="K1181" s="201"/>
      <c r="L1181" s="206"/>
      <c r="M1181" s="207"/>
      <c r="N1181" s="208"/>
      <c r="O1181" s="208"/>
      <c r="P1181" s="208"/>
      <c r="Q1181" s="208"/>
      <c r="R1181" s="208"/>
      <c r="S1181" s="208"/>
      <c r="T1181" s="209"/>
      <c r="AT1181" s="210" t="s">
        <v>130</v>
      </c>
      <c r="AU1181" s="210" t="s">
        <v>81</v>
      </c>
      <c r="AV1181" s="14" t="s">
        <v>128</v>
      </c>
      <c r="AW1181" s="14" t="s">
        <v>132</v>
      </c>
      <c r="AX1181" s="14" t="s">
        <v>79</v>
      </c>
      <c r="AY1181" s="210" t="s">
        <v>120</v>
      </c>
    </row>
    <row r="1182" spans="1:65" s="2" customFormat="1" ht="24.15" customHeight="1">
      <c r="A1182" s="36"/>
      <c r="B1182" s="37"/>
      <c r="C1182" s="175" t="s">
        <v>2419</v>
      </c>
      <c r="D1182" s="175" t="s">
        <v>123</v>
      </c>
      <c r="E1182" s="176" t="s">
        <v>1400</v>
      </c>
      <c r="F1182" s="177" t="s">
        <v>1401</v>
      </c>
      <c r="G1182" s="178" t="s">
        <v>404</v>
      </c>
      <c r="H1182" s="179">
        <v>58.27</v>
      </c>
      <c r="I1182" s="180"/>
      <c r="J1182" s="181">
        <f>ROUND(I1182*H1182,2)</f>
        <v>0</v>
      </c>
      <c r="K1182" s="177" t="s">
        <v>536</v>
      </c>
      <c r="L1182" s="41"/>
      <c r="M1182" s="182" t="s">
        <v>19</v>
      </c>
      <c r="N1182" s="183" t="s">
        <v>42</v>
      </c>
      <c r="O1182" s="66"/>
      <c r="P1182" s="184">
        <f>O1182*H1182</f>
        <v>0</v>
      </c>
      <c r="Q1182" s="184">
        <v>0</v>
      </c>
      <c r="R1182" s="184">
        <f>Q1182*H1182</f>
        <v>0</v>
      </c>
      <c r="S1182" s="184">
        <v>0</v>
      </c>
      <c r="T1182" s="185">
        <f>S1182*H1182</f>
        <v>0</v>
      </c>
      <c r="U1182" s="36"/>
      <c r="V1182" s="36"/>
      <c r="W1182" s="36"/>
      <c r="X1182" s="36"/>
      <c r="Y1182" s="36"/>
      <c r="Z1182" s="36"/>
      <c r="AA1182" s="36"/>
      <c r="AB1182" s="36"/>
      <c r="AC1182" s="36"/>
      <c r="AD1182" s="36"/>
      <c r="AE1182" s="36"/>
      <c r="AR1182" s="186" t="s">
        <v>252</v>
      </c>
      <c r="AT1182" s="186" t="s">
        <v>123</v>
      </c>
      <c r="AU1182" s="186" t="s">
        <v>81</v>
      </c>
      <c r="AY1182" s="19" t="s">
        <v>120</v>
      </c>
      <c r="BE1182" s="187">
        <f>IF(N1182="základní",J1182,0)</f>
        <v>0</v>
      </c>
      <c r="BF1182" s="187">
        <f>IF(N1182="snížená",J1182,0)</f>
        <v>0</v>
      </c>
      <c r="BG1182" s="187">
        <f>IF(N1182="zákl. přenesená",J1182,0)</f>
        <v>0</v>
      </c>
      <c r="BH1182" s="187">
        <f>IF(N1182="sníž. přenesená",J1182,0)</f>
        <v>0</v>
      </c>
      <c r="BI1182" s="187">
        <f>IF(N1182="nulová",J1182,0)</f>
        <v>0</v>
      </c>
      <c r="BJ1182" s="19" t="s">
        <v>79</v>
      </c>
      <c r="BK1182" s="187">
        <f>ROUND(I1182*H1182,2)</f>
        <v>0</v>
      </c>
      <c r="BL1182" s="19" t="s">
        <v>252</v>
      </c>
      <c r="BM1182" s="186" t="s">
        <v>2420</v>
      </c>
    </row>
    <row r="1183" spans="1:65" s="2" customFormat="1" ht="10">
      <c r="A1183" s="36"/>
      <c r="B1183" s="37"/>
      <c r="C1183" s="38"/>
      <c r="D1183" s="245" t="s">
        <v>538</v>
      </c>
      <c r="E1183" s="38"/>
      <c r="F1183" s="246" t="s">
        <v>1403</v>
      </c>
      <c r="G1183" s="38"/>
      <c r="H1183" s="38"/>
      <c r="I1183" s="247"/>
      <c r="J1183" s="38"/>
      <c r="K1183" s="38"/>
      <c r="L1183" s="41"/>
      <c r="M1183" s="248"/>
      <c r="N1183" s="249"/>
      <c r="O1183" s="66"/>
      <c r="P1183" s="66"/>
      <c r="Q1183" s="66"/>
      <c r="R1183" s="66"/>
      <c r="S1183" s="66"/>
      <c r="T1183" s="67"/>
      <c r="U1183" s="36"/>
      <c r="V1183" s="36"/>
      <c r="W1183" s="36"/>
      <c r="X1183" s="36"/>
      <c r="Y1183" s="36"/>
      <c r="Z1183" s="36"/>
      <c r="AA1183" s="36"/>
      <c r="AB1183" s="36"/>
      <c r="AC1183" s="36"/>
      <c r="AD1183" s="36"/>
      <c r="AE1183" s="36"/>
      <c r="AT1183" s="19" t="s">
        <v>538</v>
      </c>
      <c r="AU1183" s="19" t="s">
        <v>81</v>
      </c>
    </row>
    <row r="1184" spans="1:65" s="15" customFormat="1" ht="10">
      <c r="B1184" s="211"/>
      <c r="C1184" s="212"/>
      <c r="D1184" s="190" t="s">
        <v>130</v>
      </c>
      <c r="E1184" s="213" t="s">
        <v>19</v>
      </c>
      <c r="F1184" s="214" t="s">
        <v>1404</v>
      </c>
      <c r="G1184" s="212"/>
      <c r="H1184" s="213" t="s">
        <v>19</v>
      </c>
      <c r="I1184" s="215"/>
      <c r="J1184" s="212"/>
      <c r="K1184" s="212"/>
      <c r="L1184" s="216"/>
      <c r="M1184" s="217"/>
      <c r="N1184" s="218"/>
      <c r="O1184" s="218"/>
      <c r="P1184" s="218"/>
      <c r="Q1184" s="218"/>
      <c r="R1184" s="218"/>
      <c r="S1184" s="218"/>
      <c r="T1184" s="219"/>
      <c r="AT1184" s="220" t="s">
        <v>130</v>
      </c>
      <c r="AU1184" s="220" t="s">
        <v>81</v>
      </c>
      <c r="AV1184" s="15" t="s">
        <v>79</v>
      </c>
      <c r="AW1184" s="15" t="s">
        <v>132</v>
      </c>
      <c r="AX1184" s="15" t="s">
        <v>71</v>
      </c>
      <c r="AY1184" s="220" t="s">
        <v>120</v>
      </c>
    </row>
    <row r="1185" spans="1:65" s="13" customFormat="1" ht="10">
      <c r="B1185" s="188"/>
      <c r="C1185" s="189"/>
      <c r="D1185" s="190" t="s">
        <v>130</v>
      </c>
      <c r="E1185" s="191" t="s">
        <v>19</v>
      </c>
      <c r="F1185" s="192" t="s">
        <v>2421</v>
      </c>
      <c r="G1185" s="189"/>
      <c r="H1185" s="193">
        <v>32.71</v>
      </c>
      <c r="I1185" s="194"/>
      <c r="J1185" s="189"/>
      <c r="K1185" s="189"/>
      <c r="L1185" s="195"/>
      <c r="M1185" s="196"/>
      <c r="N1185" s="197"/>
      <c r="O1185" s="197"/>
      <c r="P1185" s="197"/>
      <c r="Q1185" s="197"/>
      <c r="R1185" s="197"/>
      <c r="S1185" s="197"/>
      <c r="T1185" s="198"/>
      <c r="AT1185" s="199" t="s">
        <v>130</v>
      </c>
      <c r="AU1185" s="199" t="s">
        <v>81</v>
      </c>
      <c r="AV1185" s="13" t="s">
        <v>81</v>
      </c>
      <c r="AW1185" s="13" t="s">
        <v>132</v>
      </c>
      <c r="AX1185" s="13" t="s">
        <v>71</v>
      </c>
      <c r="AY1185" s="199" t="s">
        <v>120</v>
      </c>
    </row>
    <row r="1186" spans="1:65" s="13" customFormat="1" ht="10">
      <c r="B1186" s="188"/>
      <c r="C1186" s="189"/>
      <c r="D1186" s="190" t="s">
        <v>130</v>
      </c>
      <c r="E1186" s="191" t="s">
        <v>19</v>
      </c>
      <c r="F1186" s="192" t="s">
        <v>2422</v>
      </c>
      <c r="G1186" s="189"/>
      <c r="H1186" s="193">
        <v>25.56</v>
      </c>
      <c r="I1186" s="194"/>
      <c r="J1186" s="189"/>
      <c r="K1186" s="189"/>
      <c r="L1186" s="195"/>
      <c r="M1186" s="196"/>
      <c r="N1186" s="197"/>
      <c r="O1186" s="197"/>
      <c r="P1186" s="197"/>
      <c r="Q1186" s="197"/>
      <c r="R1186" s="197"/>
      <c r="S1186" s="197"/>
      <c r="T1186" s="198"/>
      <c r="AT1186" s="199" t="s">
        <v>130</v>
      </c>
      <c r="AU1186" s="199" t="s">
        <v>81</v>
      </c>
      <c r="AV1186" s="13" t="s">
        <v>81</v>
      </c>
      <c r="AW1186" s="13" t="s">
        <v>132</v>
      </c>
      <c r="AX1186" s="13" t="s">
        <v>71</v>
      </c>
      <c r="AY1186" s="199" t="s">
        <v>120</v>
      </c>
    </row>
    <row r="1187" spans="1:65" s="14" customFormat="1" ht="10">
      <c r="B1187" s="200"/>
      <c r="C1187" s="201"/>
      <c r="D1187" s="190" t="s">
        <v>130</v>
      </c>
      <c r="E1187" s="202" t="s">
        <v>19</v>
      </c>
      <c r="F1187" s="203" t="s">
        <v>133</v>
      </c>
      <c r="G1187" s="201"/>
      <c r="H1187" s="204">
        <v>58.27</v>
      </c>
      <c r="I1187" s="205"/>
      <c r="J1187" s="201"/>
      <c r="K1187" s="201"/>
      <c r="L1187" s="206"/>
      <c r="M1187" s="207"/>
      <c r="N1187" s="208"/>
      <c r="O1187" s="208"/>
      <c r="P1187" s="208"/>
      <c r="Q1187" s="208"/>
      <c r="R1187" s="208"/>
      <c r="S1187" s="208"/>
      <c r="T1187" s="209"/>
      <c r="AT1187" s="210" t="s">
        <v>130</v>
      </c>
      <c r="AU1187" s="210" t="s">
        <v>81</v>
      </c>
      <c r="AV1187" s="14" t="s">
        <v>128</v>
      </c>
      <c r="AW1187" s="14" t="s">
        <v>132</v>
      </c>
      <c r="AX1187" s="14" t="s">
        <v>79</v>
      </c>
      <c r="AY1187" s="210" t="s">
        <v>120</v>
      </c>
    </row>
    <row r="1188" spans="1:65" s="2" customFormat="1" ht="16.5" customHeight="1">
      <c r="A1188" s="36"/>
      <c r="B1188" s="37"/>
      <c r="C1188" s="175" t="s">
        <v>2423</v>
      </c>
      <c r="D1188" s="175" t="s">
        <v>123</v>
      </c>
      <c r="E1188" s="176" t="s">
        <v>1407</v>
      </c>
      <c r="F1188" s="177" t="s">
        <v>1408</v>
      </c>
      <c r="G1188" s="178" t="s">
        <v>404</v>
      </c>
      <c r="H1188" s="179">
        <v>1547.527</v>
      </c>
      <c r="I1188" s="180"/>
      <c r="J1188" s="181">
        <f>ROUND(I1188*H1188,2)</f>
        <v>0</v>
      </c>
      <c r="K1188" s="177" t="s">
        <v>536</v>
      </c>
      <c r="L1188" s="41"/>
      <c r="M1188" s="182" t="s">
        <v>19</v>
      </c>
      <c r="N1188" s="183" t="s">
        <v>42</v>
      </c>
      <c r="O1188" s="66"/>
      <c r="P1188" s="184">
        <f>O1188*H1188</f>
        <v>0</v>
      </c>
      <c r="Q1188" s="184">
        <v>0</v>
      </c>
      <c r="R1188" s="184">
        <f>Q1188*H1188</f>
        <v>0</v>
      </c>
      <c r="S1188" s="184">
        <v>0</v>
      </c>
      <c r="T1188" s="185">
        <f>S1188*H1188</f>
        <v>0</v>
      </c>
      <c r="U1188" s="36"/>
      <c r="V1188" s="36"/>
      <c r="W1188" s="36"/>
      <c r="X1188" s="36"/>
      <c r="Y1188" s="36"/>
      <c r="Z1188" s="36"/>
      <c r="AA1188" s="36"/>
      <c r="AB1188" s="36"/>
      <c r="AC1188" s="36"/>
      <c r="AD1188" s="36"/>
      <c r="AE1188" s="36"/>
      <c r="AR1188" s="186" t="s">
        <v>252</v>
      </c>
      <c r="AT1188" s="186" t="s">
        <v>123</v>
      </c>
      <c r="AU1188" s="186" t="s">
        <v>81</v>
      </c>
      <c r="AY1188" s="19" t="s">
        <v>120</v>
      </c>
      <c r="BE1188" s="187">
        <f>IF(N1188="základní",J1188,0)</f>
        <v>0</v>
      </c>
      <c r="BF1188" s="187">
        <f>IF(N1188="snížená",J1188,0)</f>
        <v>0</v>
      </c>
      <c r="BG1188" s="187">
        <f>IF(N1188="zákl. přenesená",J1188,0)</f>
        <v>0</v>
      </c>
      <c r="BH1188" s="187">
        <f>IF(N1188="sníž. přenesená",J1188,0)</f>
        <v>0</v>
      </c>
      <c r="BI1188" s="187">
        <f>IF(N1188="nulová",J1188,0)</f>
        <v>0</v>
      </c>
      <c r="BJ1188" s="19" t="s">
        <v>79</v>
      </c>
      <c r="BK1188" s="187">
        <f>ROUND(I1188*H1188,2)</f>
        <v>0</v>
      </c>
      <c r="BL1188" s="19" t="s">
        <v>252</v>
      </c>
      <c r="BM1188" s="186" t="s">
        <v>2424</v>
      </c>
    </row>
    <row r="1189" spans="1:65" s="2" customFormat="1" ht="10">
      <c r="A1189" s="36"/>
      <c r="B1189" s="37"/>
      <c r="C1189" s="38"/>
      <c r="D1189" s="245" t="s">
        <v>538</v>
      </c>
      <c r="E1189" s="38"/>
      <c r="F1189" s="246" t="s">
        <v>1410</v>
      </c>
      <c r="G1189" s="38"/>
      <c r="H1189" s="38"/>
      <c r="I1189" s="247"/>
      <c r="J1189" s="38"/>
      <c r="K1189" s="38"/>
      <c r="L1189" s="41"/>
      <c r="M1189" s="248"/>
      <c r="N1189" s="249"/>
      <c r="O1189" s="66"/>
      <c r="P1189" s="66"/>
      <c r="Q1189" s="66"/>
      <c r="R1189" s="66"/>
      <c r="S1189" s="66"/>
      <c r="T1189" s="67"/>
      <c r="U1189" s="36"/>
      <c r="V1189" s="36"/>
      <c r="W1189" s="36"/>
      <c r="X1189" s="36"/>
      <c r="Y1189" s="36"/>
      <c r="Z1189" s="36"/>
      <c r="AA1189" s="36"/>
      <c r="AB1189" s="36"/>
      <c r="AC1189" s="36"/>
      <c r="AD1189" s="36"/>
      <c r="AE1189" s="36"/>
      <c r="AT1189" s="19" t="s">
        <v>538</v>
      </c>
      <c r="AU1189" s="19" t="s">
        <v>81</v>
      </c>
    </row>
    <row r="1190" spans="1:65" s="2" customFormat="1" ht="18">
      <c r="A1190" s="36"/>
      <c r="B1190" s="37"/>
      <c r="C1190" s="38"/>
      <c r="D1190" s="190" t="s">
        <v>1087</v>
      </c>
      <c r="E1190" s="38"/>
      <c r="F1190" s="250" t="s">
        <v>1411</v>
      </c>
      <c r="G1190" s="38"/>
      <c r="H1190" s="38"/>
      <c r="I1190" s="247"/>
      <c r="J1190" s="38"/>
      <c r="K1190" s="38"/>
      <c r="L1190" s="41"/>
      <c r="M1190" s="248"/>
      <c r="N1190" s="249"/>
      <c r="O1190" s="66"/>
      <c r="P1190" s="66"/>
      <c r="Q1190" s="66"/>
      <c r="R1190" s="66"/>
      <c r="S1190" s="66"/>
      <c r="T1190" s="67"/>
      <c r="U1190" s="36"/>
      <c r="V1190" s="36"/>
      <c r="W1190" s="36"/>
      <c r="X1190" s="36"/>
      <c r="Y1190" s="36"/>
      <c r="Z1190" s="36"/>
      <c r="AA1190" s="36"/>
      <c r="AB1190" s="36"/>
      <c r="AC1190" s="36"/>
      <c r="AD1190" s="36"/>
      <c r="AE1190" s="36"/>
      <c r="AT1190" s="19" t="s">
        <v>1087</v>
      </c>
      <c r="AU1190" s="19" t="s">
        <v>81</v>
      </c>
    </row>
    <row r="1191" spans="1:65" s="13" customFormat="1" ht="10">
      <c r="B1191" s="188"/>
      <c r="C1191" s="189"/>
      <c r="D1191" s="190" t="s">
        <v>130</v>
      </c>
      <c r="E1191" s="191" t="s">
        <v>19</v>
      </c>
      <c r="F1191" s="192" t="s">
        <v>2425</v>
      </c>
      <c r="G1191" s="189"/>
      <c r="H1191" s="193">
        <v>1489.2570000000001</v>
      </c>
      <c r="I1191" s="194"/>
      <c r="J1191" s="189"/>
      <c r="K1191" s="189"/>
      <c r="L1191" s="195"/>
      <c r="M1191" s="196"/>
      <c r="N1191" s="197"/>
      <c r="O1191" s="197"/>
      <c r="P1191" s="197"/>
      <c r="Q1191" s="197"/>
      <c r="R1191" s="197"/>
      <c r="S1191" s="197"/>
      <c r="T1191" s="198"/>
      <c r="AT1191" s="199" t="s">
        <v>130</v>
      </c>
      <c r="AU1191" s="199" t="s">
        <v>81</v>
      </c>
      <c r="AV1191" s="13" t="s">
        <v>81</v>
      </c>
      <c r="AW1191" s="13" t="s">
        <v>132</v>
      </c>
      <c r="AX1191" s="13" t="s">
        <v>71</v>
      </c>
      <c r="AY1191" s="199" t="s">
        <v>120</v>
      </c>
    </row>
    <row r="1192" spans="1:65" s="13" customFormat="1" ht="10">
      <c r="B1192" s="188"/>
      <c r="C1192" s="189"/>
      <c r="D1192" s="190" t="s">
        <v>130</v>
      </c>
      <c r="E1192" s="191" t="s">
        <v>19</v>
      </c>
      <c r="F1192" s="192" t="s">
        <v>2426</v>
      </c>
      <c r="G1192" s="189"/>
      <c r="H1192" s="193">
        <v>58.27</v>
      </c>
      <c r="I1192" s="194"/>
      <c r="J1192" s="189"/>
      <c r="K1192" s="189"/>
      <c r="L1192" s="195"/>
      <c r="M1192" s="196"/>
      <c r="N1192" s="197"/>
      <c r="O1192" s="197"/>
      <c r="P1192" s="197"/>
      <c r="Q1192" s="197"/>
      <c r="R1192" s="197"/>
      <c r="S1192" s="197"/>
      <c r="T1192" s="198"/>
      <c r="AT1192" s="199" t="s">
        <v>130</v>
      </c>
      <c r="AU1192" s="199" t="s">
        <v>81</v>
      </c>
      <c r="AV1192" s="13" t="s">
        <v>81</v>
      </c>
      <c r="AW1192" s="13" t="s">
        <v>132</v>
      </c>
      <c r="AX1192" s="13" t="s">
        <v>71</v>
      </c>
      <c r="AY1192" s="199" t="s">
        <v>120</v>
      </c>
    </row>
    <row r="1193" spans="1:65" s="14" customFormat="1" ht="10">
      <c r="B1193" s="200"/>
      <c r="C1193" s="201"/>
      <c r="D1193" s="190" t="s">
        <v>130</v>
      </c>
      <c r="E1193" s="202" t="s">
        <v>19</v>
      </c>
      <c r="F1193" s="203" t="s">
        <v>133</v>
      </c>
      <c r="G1193" s="201"/>
      <c r="H1193" s="204">
        <v>1547.527</v>
      </c>
      <c r="I1193" s="205"/>
      <c r="J1193" s="201"/>
      <c r="K1193" s="201"/>
      <c r="L1193" s="206"/>
      <c r="M1193" s="207"/>
      <c r="N1193" s="208"/>
      <c r="O1193" s="208"/>
      <c r="P1193" s="208"/>
      <c r="Q1193" s="208"/>
      <c r="R1193" s="208"/>
      <c r="S1193" s="208"/>
      <c r="T1193" s="209"/>
      <c r="AT1193" s="210" t="s">
        <v>130</v>
      </c>
      <c r="AU1193" s="210" t="s">
        <v>81</v>
      </c>
      <c r="AV1193" s="14" t="s">
        <v>128</v>
      </c>
      <c r="AW1193" s="14" t="s">
        <v>132</v>
      </c>
      <c r="AX1193" s="14" t="s">
        <v>79</v>
      </c>
      <c r="AY1193" s="210" t="s">
        <v>120</v>
      </c>
    </row>
    <row r="1194" spans="1:65" s="2" customFormat="1" ht="16.5" customHeight="1">
      <c r="A1194" s="36"/>
      <c r="B1194" s="37"/>
      <c r="C1194" s="175" t="s">
        <v>2427</v>
      </c>
      <c r="D1194" s="175" t="s">
        <v>123</v>
      </c>
      <c r="E1194" s="176" t="s">
        <v>1430</v>
      </c>
      <c r="F1194" s="177" t="s">
        <v>1431</v>
      </c>
      <c r="G1194" s="178" t="s">
        <v>404</v>
      </c>
      <c r="H1194" s="179">
        <v>1489.2570000000001</v>
      </c>
      <c r="I1194" s="180"/>
      <c r="J1194" s="181">
        <f>ROUND(I1194*H1194,2)</f>
        <v>0</v>
      </c>
      <c r="K1194" s="177" t="s">
        <v>536</v>
      </c>
      <c r="L1194" s="41"/>
      <c r="M1194" s="182" t="s">
        <v>19</v>
      </c>
      <c r="N1194" s="183" t="s">
        <v>42</v>
      </c>
      <c r="O1194" s="66"/>
      <c r="P1194" s="184">
        <f>O1194*H1194</f>
        <v>0</v>
      </c>
      <c r="Q1194" s="184">
        <v>0</v>
      </c>
      <c r="R1194" s="184">
        <f>Q1194*H1194</f>
        <v>0</v>
      </c>
      <c r="S1194" s="184">
        <v>0</v>
      </c>
      <c r="T1194" s="185">
        <f>S1194*H1194</f>
        <v>0</v>
      </c>
      <c r="U1194" s="36"/>
      <c r="V1194" s="36"/>
      <c r="W1194" s="36"/>
      <c r="X1194" s="36"/>
      <c r="Y1194" s="36"/>
      <c r="Z1194" s="36"/>
      <c r="AA1194" s="36"/>
      <c r="AB1194" s="36"/>
      <c r="AC1194" s="36"/>
      <c r="AD1194" s="36"/>
      <c r="AE1194" s="36"/>
      <c r="AR1194" s="186" t="s">
        <v>252</v>
      </c>
      <c r="AT1194" s="186" t="s">
        <v>123</v>
      </c>
      <c r="AU1194" s="186" t="s">
        <v>81</v>
      </c>
      <c r="AY1194" s="19" t="s">
        <v>120</v>
      </c>
      <c r="BE1194" s="187">
        <f>IF(N1194="základní",J1194,0)</f>
        <v>0</v>
      </c>
      <c r="BF1194" s="187">
        <f>IF(N1194="snížená",J1194,0)</f>
        <v>0</v>
      </c>
      <c r="BG1194" s="187">
        <f>IF(N1194="zákl. přenesená",J1194,0)</f>
        <v>0</v>
      </c>
      <c r="BH1194" s="187">
        <f>IF(N1194="sníž. přenesená",J1194,0)</f>
        <v>0</v>
      </c>
      <c r="BI1194" s="187">
        <f>IF(N1194="nulová",J1194,0)</f>
        <v>0</v>
      </c>
      <c r="BJ1194" s="19" t="s">
        <v>79</v>
      </c>
      <c r="BK1194" s="187">
        <f>ROUND(I1194*H1194,2)</f>
        <v>0</v>
      </c>
      <c r="BL1194" s="19" t="s">
        <v>252</v>
      </c>
      <c r="BM1194" s="186" t="s">
        <v>2428</v>
      </c>
    </row>
    <row r="1195" spans="1:65" s="2" customFormat="1" ht="10">
      <c r="A1195" s="36"/>
      <c r="B1195" s="37"/>
      <c r="C1195" s="38"/>
      <c r="D1195" s="245" t="s">
        <v>538</v>
      </c>
      <c r="E1195" s="38"/>
      <c r="F1195" s="246" t="s">
        <v>1433</v>
      </c>
      <c r="G1195" s="38"/>
      <c r="H1195" s="38"/>
      <c r="I1195" s="247"/>
      <c r="J1195" s="38"/>
      <c r="K1195" s="38"/>
      <c r="L1195" s="41"/>
      <c r="M1195" s="248"/>
      <c r="N1195" s="249"/>
      <c r="O1195" s="66"/>
      <c r="P1195" s="66"/>
      <c r="Q1195" s="66"/>
      <c r="R1195" s="66"/>
      <c r="S1195" s="66"/>
      <c r="T1195" s="67"/>
      <c r="U1195" s="36"/>
      <c r="V1195" s="36"/>
      <c r="W1195" s="36"/>
      <c r="X1195" s="36"/>
      <c r="Y1195" s="36"/>
      <c r="Z1195" s="36"/>
      <c r="AA1195" s="36"/>
      <c r="AB1195" s="36"/>
      <c r="AC1195" s="36"/>
      <c r="AD1195" s="36"/>
      <c r="AE1195" s="36"/>
      <c r="AT1195" s="19" t="s">
        <v>538</v>
      </c>
      <c r="AU1195" s="19" t="s">
        <v>81</v>
      </c>
    </row>
    <row r="1196" spans="1:65" s="13" customFormat="1" ht="10">
      <c r="B1196" s="188"/>
      <c r="C1196" s="189"/>
      <c r="D1196" s="190" t="s">
        <v>130</v>
      </c>
      <c r="E1196" s="191" t="s">
        <v>19</v>
      </c>
      <c r="F1196" s="192" t="s">
        <v>2425</v>
      </c>
      <c r="G1196" s="189"/>
      <c r="H1196" s="193">
        <v>1489.2570000000001</v>
      </c>
      <c r="I1196" s="194"/>
      <c r="J1196" s="189"/>
      <c r="K1196" s="189"/>
      <c r="L1196" s="195"/>
      <c r="M1196" s="196"/>
      <c r="N1196" s="197"/>
      <c r="O1196" s="197"/>
      <c r="P1196" s="197"/>
      <c r="Q1196" s="197"/>
      <c r="R1196" s="197"/>
      <c r="S1196" s="197"/>
      <c r="T1196" s="198"/>
      <c r="AT1196" s="199" t="s">
        <v>130</v>
      </c>
      <c r="AU1196" s="199" t="s">
        <v>81</v>
      </c>
      <c r="AV1196" s="13" t="s">
        <v>81</v>
      </c>
      <c r="AW1196" s="13" t="s">
        <v>132</v>
      </c>
      <c r="AX1196" s="13" t="s">
        <v>71</v>
      </c>
      <c r="AY1196" s="199" t="s">
        <v>120</v>
      </c>
    </row>
    <row r="1197" spans="1:65" s="14" customFormat="1" ht="10">
      <c r="B1197" s="200"/>
      <c r="C1197" s="201"/>
      <c r="D1197" s="190" t="s">
        <v>130</v>
      </c>
      <c r="E1197" s="202" t="s">
        <v>19</v>
      </c>
      <c r="F1197" s="203" t="s">
        <v>133</v>
      </c>
      <c r="G1197" s="201"/>
      <c r="H1197" s="204">
        <v>1489.2570000000001</v>
      </c>
      <c r="I1197" s="205"/>
      <c r="J1197" s="201"/>
      <c r="K1197" s="201"/>
      <c r="L1197" s="206"/>
      <c r="M1197" s="207"/>
      <c r="N1197" s="208"/>
      <c r="O1197" s="208"/>
      <c r="P1197" s="208"/>
      <c r="Q1197" s="208"/>
      <c r="R1197" s="208"/>
      <c r="S1197" s="208"/>
      <c r="T1197" s="209"/>
      <c r="AT1197" s="210" t="s">
        <v>130</v>
      </c>
      <c r="AU1197" s="210" t="s">
        <v>81</v>
      </c>
      <c r="AV1197" s="14" t="s">
        <v>128</v>
      </c>
      <c r="AW1197" s="14" t="s">
        <v>132</v>
      </c>
      <c r="AX1197" s="14" t="s">
        <v>79</v>
      </c>
      <c r="AY1197" s="210" t="s">
        <v>120</v>
      </c>
    </row>
    <row r="1198" spans="1:65" s="2" customFormat="1" ht="16.5" customHeight="1">
      <c r="A1198" s="36"/>
      <c r="B1198" s="37"/>
      <c r="C1198" s="175" t="s">
        <v>2429</v>
      </c>
      <c r="D1198" s="175" t="s">
        <v>123</v>
      </c>
      <c r="E1198" s="176" t="s">
        <v>1436</v>
      </c>
      <c r="F1198" s="177" t="s">
        <v>1437</v>
      </c>
      <c r="G1198" s="178" t="s">
        <v>404</v>
      </c>
      <c r="H1198" s="179">
        <v>1489.2570000000001</v>
      </c>
      <c r="I1198" s="180"/>
      <c r="J1198" s="181">
        <f>ROUND(I1198*H1198,2)</f>
        <v>0</v>
      </c>
      <c r="K1198" s="177" t="s">
        <v>536</v>
      </c>
      <c r="L1198" s="41"/>
      <c r="M1198" s="182" t="s">
        <v>19</v>
      </c>
      <c r="N1198" s="183" t="s">
        <v>42</v>
      </c>
      <c r="O1198" s="66"/>
      <c r="P1198" s="184">
        <f>O1198*H1198</f>
        <v>0</v>
      </c>
      <c r="Q1198" s="184">
        <v>0</v>
      </c>
      <c r="R1198" s="184">
        <f>Q1198*H1198</f>
        <v>0</v>
      </c>
      <c r="S1198" s="184">
        <v>0</v>
      </c>
      <c r="T1198" s="185">
        <f>S1198*H1198</f>
        <v>0</v>
      </c>
      <c r="U1198" s="36"/>
      <c r="V1198" s="36"/>
      <c r="W1198" s="36"/>
      <c r="X1198" s="36"/>
      <c r="Y1198" s="36"/>
      <c r="Z1198" s="36"/>
      <c r="AA1198" s="36"/>
      <c r="AB1198" s="36"/>
      <c r="AC1198" s="36"/>
      <c r="AD1198" s="36"/>
      <c r="AE1198" s="36"/>
      <c r="AR1198" s="186" t="s">
        <v>252</v>
      </c>
      <c r="AT1198" s="186" t="s">
        <v>123</v>
      </c>
      <c r="AU1198" s="186" t="s">
        <v>81</v>
      </c>
      <c r="AY1198" s="19" t="s">
        <v>120</v>
      </c>
      <c r="BE1198" s="187">
        <f>IF(N1198="základní",J1198,0)</f>
        <v>0</v>
      </c>
      <c r="BF1198" s="187">
        <f>IF(N1198="snížená",J1198,0)</f>
        <v>0</v>
      </c>
      <c r="BG1198" s="187">
        <f>IF(N1198="zákl. přenesená",J1198,0)</f>
        <v>0</v>
      </c>
      <c r="BH1198" s="187">
        <f>IF(N1198="sníž. přenesená",J1198,0)</f>
        <v>0</v>
      </c>
      <c r="BI1198" s="187">
        <f>IF(N1198="nulová",J1198,0)</f>
        <v>0</v>
      </c>
      <c r="BJ1198" s="19" t="s">
        <v>79</v>
      </c>
      <c r="BK1198" s="187">
        <f>ROUND(I1198*H1198,2)</f>
        <v>0</v>
      </c>
      <c r="BL1198" s="19" t="s">
        <v>252</v>
      </c>
      <c r="BM1198" s="186" t="s">
        <v>2430</v>
      </c>
    </row>
    <row r="1199" spans="1:65" s="2" customFormat="1" ht="10">
      <c r="A1199" s="36"/>
      <c r="B1199" s="37"/>
      <c r="C1199" s="38"/>
      <c r="D1199" s="245" t="s">
        <v>538</v>
      </c>
      <c r="E1199" s="38"/>
      <c r="F1199" s="246" t="s">
        <v>1439</v>
      </c>
      <c r="G1199" s="38"/>
      <c r="H1199" s="38"/>
      <c r="I1199" s="247"/>
      <c r="J1199" s="38"/>
      <c r="K1199" s="38"/>
      <c r="L1199" s="41"/>
      <c r="M1199" s="248"/>
      <c r="N1199" s="249"/>
      <c r="O1199" s="66"/>
      <c r="P1199" s="66"/>
      <c r="Q1199" s="66"/>
      <c r="R1199" s="66"/>
      <c r="S1199" s="66"/>
      <c r="T1199" s="67"/>
      <c r="U1199" s="36"/>
      <c r="V1199" s="36"/>
      <c r="W1199" s="36"/>
      <c r="X1199" s="36"/>
      <c r="Y1199" s="36"/>
      <c r="Z1199" s="36"/>
      <c r="AA1199" s="36"/>
      <c r="AB1199" s="36"/>
      <c r="AC1199" s="36"/>
      <c r="AD1199" s="36"/>
      <c r="AE1199" s="36"/>
      <c r="AT1199" s="19" t="s">
        <v>538</v>
      </c>
      <c r="AU1199" s="19" t="s">
        <v>81</v>
      </c>
    </row>
    <row r="1200" spans="1:65" s="2" customFormat="1" ht="18">
      <c r="A1200" s="36"/>
      <c r="B1200" s="37"/>
      <c r="C1200" s="38"/>
      <c r="D1200" s="190" t="s">
        <v>1087</v>
      </c>
      <c r="E1200" s="38"/>
      <c r="F1200" s="250" t="s">
        <v>1440</v>
      </c>
      <c r="G1200" s="38"/>
      <c r="H1200" s="38"/>
      <c r="I1200" s="247"/>
      <c r="J1200" s="38"/>
      <c r="K1200" s="38"/>
      <c r="L1200" s="41"/>
      <c r="M1200" s="248"/>
      <c r="N1200" s="249"/>
      <c r="O1200" s="66"/>
      <c r="P1200" s="66"/>
      <c r="Q1200" s="66"/>
      <c r="R1200" s="66"/>
      <c r="S1200" s="66"/>
      <c r="T1200" s="67"/>
      <c r="U1200" s="36"/>
      <c r="V1200" s="36"/>
      <c r="W1200" s="36"/>
      <c r="X1200" s="36"/>
      <c r="Y1200" s="36"/>
      <c r="Z1200" s="36"/>
      <c r="AA1200" s="36"/>
      <c r="AB1200" s="36"/>
      <c r="AC1200" s="36"/>
      <c r="AD1200" s="36"/>
      <c r="AE1200" s="36"/>
      <c r="AT1200" s="19" t="s">
        <v>1087</v>
      </c>
      <c r="AU1200" s="19" t="s">
        <v>81</v>
      </c>
    </row>
    <row r="1201" spans="1:65" s="13" customFormat="1" ht="10">
      <c r="B1201" s="188"/>
      <c r="C1201" s="189"/>
      <c r="D1201" s="190" t="s">
        <v>130</v>
      </c>
      <c r="E1201" s="191" t="s">
        <v>19</v>
      </c>
      <c r="F1201" s="192" t="s">
        <v>2425</v>
      </c>
      <c r="G1201" s="189"/>
      <c r="H1201" s="193">
        <v>1489.2570000000001</v>
      </c>
      <c r="I1201" s="194"/>
      <c r="J1201" s="189"/>
      <c r="K1201" s="189"/>
      <c r="L1201" s="195"/>
      <c r="M1201" s="196"/>
      <c r="N1201" s="197"/>
      <c r="O1201" s="197"/>
      <c r="P1201" s="197"/>
      <c r="Q1201" s="197"/>
      <c r="R1201" s="197"/>
      <c r="S1201" s="197"/>
      <c r="T1201" s="198"/>
      <c r="AT1201" s="199" t="s">
        <v>130</v>
      </c>
      <c r="AU1201" s="199" t="s">
        <v>81</v>
      </c>
      <c r="AV1201" s="13" t="s">
        <v>81</v>
      </c>
      <c r="AW1201" s="13" t="s">
        <v>132</v>
      </c>
      <c r="AX1201" s="13" t="s">
        <v>71</v>
      </c>
      <c r="AY1201" s="199" t="s">
        <v>120</v>
      </c>
    </row>
    <row r="1202" spans="1:65" s="14" customFormat="1" ht="10">
      <c r="B1202" s="200"/>
      <c r="C1202" s="201"/>
      <c r="D1202" s="190" t="s">
        <v>130</v>
      </c>
      <c r="E1202" s="202" t="s">
        <v>19</v>
      </c>
      <c r="F1202" s="203" t="s">
        <v>133</v>
      </c>
      <c r="G1202" s="201"/>
      <c r="H1202" s="204">
        <v>1489.2570000000001</v>
      </c>
      <c r="I1202" s="205"/>
      <c r="J1202" s="201"/>
      <c r="K1202" s="201"/>
      <c r="L1202" s="206"/>
      <c r="M1202" s="207"/>
      <c r="N1202" s="208"/>
      <c r="O1202" s="208"/>
      <c r="P1202" s="208"/>
      <c r="Q1202" s="208"/>
      <c r="R1202" s="208"/>
      <c r="S1202" s="208"/>
      <c r="T1202" s="209"/>
      <c r="AT1202" s="210" t="s">
        <v>130</v>
      </c>
      <c r="AU1202" s="210" t="s">
        <v>81</v>
      </c>
      <c r="AV1202" s="14" t="s">
        <v>128</v>
      </c>
      <c r="AW1202" s="14" t="s">
        <v>132</v>
      </c>
      <c r="AX1202" s="14" t="s">
        <v>79</v>
      </c>
      <c r="AY1202" s="210" t="s">
        <v>120</v>
      </c>
    </row>
    <row r="1203" spans="1:65" s="2" customFormat="1" ht="21.75" customHeight="1">
      <c r="A1203" s="36"/>
      <c r="B1203" s="37"/>
      <c r="C1203" s="175" t="s">
        <v>2431</v>
      </c>
      <c r="D1203" s="175" t="s">
        <v>123</v>
      </c>
      <c r="E1203" s="176" t="s">
        <v>1442</v>
      </c>
      <c r="F1203" s="177" t="s">
        <v>1443</v>
      </c>
      <c r="G1203" s="178" t="s">
        <v>404</v>
      </c>
      <c r="H1203" s="179">
        <v>1547.527</v>
      </c>
      <c r="I1203" s="180"/>
      <c r="J1203" s="181">
        <f>ROUND(I1203*H1203,2)</f>
        <v>0</v>
      </c>
      <c r="K1203" s="177" t="s">
        <v>536</v>
      </c>
      <c r="L1203" s="41"/>
      <c r="M1203" s="182" t="s">
        <v>19</v>
      </c>
      <c r="N1203" s="183" t="s">
        <v>42</v>
      </c>
      <c r="O1203" s="66"/>
      <c r="P1203" s="184">
        <f>O1203*H1203</f>
        <v>0</v>
      </c>
      <c r="Q1203" s="184">
        <v>0</v>
      </c>
      <c r="R1203" s="184">
        <f>Q1203*H1203</f>
        <v>0</v>
      </c>
      <c r="S1203" s="184">
        <v>0</v>
      </c>
      <c r="T1203" s="185">
        <f>S1203*H1203</f>
        <v>0</v>
      </c>
      <c r="U1203" s="36"/>
      <c r="V1203" s="36"/>
      <c r="W1203" s="36"/>
      <c r="X1203" s="36"/>
      <c r="Y1203" s="36"/>
      <c r="Z1203" s="36"/>
      <c r="AA1203" s="36"/>
      <c r="AB1203" s="36"/>
      <c r="AC1203" s="36"/>
      <c r="AD1203" s="36"/>
      <c r="AE1203" s="36"/>
      <c r="AR1203" s="186" t="s">
        <v>252</v>
      </c>
      <c r="AT1203" s="186" t="s">
        <v>123</v>
      </c>
      <c r="AU1203" s="186" t="s">
        <v>81</v>
      </c>
      <c r="AY1203" s="19" t="s">
        <v>120</v>
      </c>
      <c r="BE1203" s="187">
        <f>IF(N1203="základní",J1203,0)</f>
        <v>0</v>
      </c>
      <c r="BF1203" s="187">
        <f>IF(N1203="snížená",J1203,0)</f>
        <v>0</v>
      </c>
      <c r="BG1203" s="187">
        <f>IF(N1203="zákl. přenesená",J1203,0)</f>
        <v>0</v>
      </c>
      <c r="BH1203" s="187">
        <f>IF(N1203="sníž. přenesená",J1203,0)</f>
        <v>0</v>
      </c>
      <c r="BI1203" s="187">
        <f>IF(N1203="nulová",J1203,0)</f>
        <v>0</v>
      </c>
      <c r="BJ1203" s="19" t="s">
        <v>79</v>
      </c>
      <c r="BK1203" s="187">
        <f>ROUND(I1203*H1203,2)</f>
        <v>0</v>
      </c>
      <c r="BL1203" s="19" t="s">
        <v>252</v>
      </c>
      <c r="BM1203" s="186" t="s">
        <v>2432</v>
      </c>
    </row>
    <row r="1204" spans="1:65" s="2" customFormat="1" ht="10">
      <c r="A1204" s="36"/>
      <c r="B1204" s="37"/>
      <c r="C1204" s="38"/>
      <c r="D1204" s="245" t="s">
        <v>538</v>
      </c>
      <c r="E1204" s="38"/>
      <c r="F1204" s="246" t="s">
        <v>1445</v>
      </c>
      <c r="G1204" s="38"/>
      <c r="H1204" s="38"/>
      <c r="I1204" s="247"/>
      <c r="J1204" s="38"/>
      <c r="K1204" s="38"/>
      <c r="L1204" s="41"/>
      <c r="M1204" s="248"/>
      <c r="N1204" s="249"/>
      <c r="O1204" s="66"/>
      <c r="P1204" s="66"/>
      <c r="Q1204" s="66"/>
      <c r="R1204" s="66"/>
      <c r="S1204" s="66"/>
      <c r="T1204" s="67"/>
      <c r="U1204" s="36"/>
      <c r="V1204" s="36"/>
      <c r="W1204" s="36"/>
      <c r="X1204" s="36"/>
      <c r="Y1204" s="36"/>
      <c r="Z1204" s="36"/>
      <c r="AA1204" s="36"/>
      <c r="AB1204" s="36"/>
      <c r="AC1204" s="36"/>
      <c r="AD1204" s="36"/>
      <c r="AE1204" s="36"/>
      <c r="AT1204" s="19" t="s">
        <v>538</v>
      </c>
      <c r="AU1204" s="19" t="s">
        <v>81</v>
      </c>
    </row>
    <row r="1205" spans="1:65" s="2" customFormat="1" ht="18">
      <c r="A1205" s="36"/>
      <c r="B1205" s="37"/>
      <c r="C1205" s="38"/>
      <c r="D1205" s="190" t="s">
        <v>1087</v>
      </c>
      <c r="E1205" s="38"/>
      <c r="F1205" s="250" t="s">
        <v>1446</v>
      </c>
      <c r="G1205" s="38"/>
      <c r="H1205" s="38"/>
      <c r="I1205" s="247"/>
      <c r="J1205" s="38"/>
      <c r="K1205" s="38"/>
      <c r="L1205" s="41"/>
      <c r="M1205" s="248"/>
      <c r="N1205" s="249"/>
      <c r="O1205" s="66"/>
      <c r="P1205" s="66"/>
      <c r="Q1205" s="66"/>
      <c r="R1205" s="66"/>
      <c r="S1205" s="66"/>
      <c r="T1205" s="67"/>
      <c r="U1205" s="36"/>
      <c r="V1205" s="36"/>
      <c r="W1205" s="36"/>
      <c r="X1205" s="36"/>
      <c r="Y1205" s="36"/>
      <c r="Z1205" s="36"/>
      <c r="AA1205" s="36"/>
      <c r="AB1205" s="36"/>
      <c r="AC1205" s="36"/>
      <c r="AD1205" s="36"/>
      <c r="AE1205" s="36"/>
      <c r="AT1205" s="19" t="s">
        <v>1087</v>
      </c>
      <c r="AU1205" s="19" t="s">
        <v>81</v>
      </c>
    </row>
    <row r="1206" spans="1:65" s="13" customFormat="1" ht="10">
      <c r="B1206" s="188"/>
      <c r="C1206" s="189"/>
      <c r="D1206" s="190" t="s">
        <v>130</v>
      </c>
      <c r="E1206" s="191" t="s">
        <v>19</v>
      </c>
      <c r="F1206" s="192" t="s">
        <v>2425</v>
      </c>
      <c r="G1206" s="189"/>
      <c r="H1206" s="193">
        <v>1489.2570000000001</v>
      </c>
      <c r="I1206" s="194"/>
      <c r="J1206" s="189"/>
      <c r="K1206" s="189"/>
      <c r="L1206" s="195"/>
      <c r="M1206" s="196"/>
      <c r="N1206" s="197"/>
      <c r="O1206" s="197"/>
      <c r="P1206" s="197"/>
      <c r="Q1206" s="197"/>
      <c r="R1206" s="197"/>
      <c r="S1206" s="197"/>
      <c r="T1206" s="198"/>
      <c r="AT1206" s="199" t="s">
        <v>130</v>
      </c>
      <c r="AU1206" s="199" t="s">
        <v>81</v>
      </c>
      <c r="AV1206" s="13" t="s">
        <v>81</v>
      </c>
      <c r="AW1206" s="13" t="s">
        <v>132</v>
      </c>
      <c r="AX1206" s="13" t="s">
        <v>71</v>
      </c>
      <c r="AY1206" s="199" t="s">
        <v>120</v>
      </c>
    </row>
    <row r="1207" spans="1:65" s="13" customFormat="1" ht="10">
      <c r="B1207" s="188"/>
      <c r="C1207" s="189"/>
      <c r="D1207" s="190" t="s">
        <v>130</v>
      </c>
      <c r="E1207" s="191" t="s">
        <v>19</v>
      </c>
      <c r="F1207" s="192" t="s">
        <v>2426</v>
      </c>
      <c r="G1207" s="189"/>
      <c r="H1207" s="193">
        <v>58.27</v>
      </c>
      <c r="I1207" s="194"/>
      <c r="J1207" s="189"/>
      <c r="K1207" s="189"/>
      <c r="L1207" s="195"/>
      <c r="M1207" s="196"/>
      <c r="N1207" s="197"/>
      <c r="O1207" s="197"/>
      <c r="P1207" s="197"/>
      <c r="Q1207" s="197"/>
      <c r="R1207" s="197"/>
      <c r="S1207" s="197"/>
      <c r="T1207" s="198"/>
      <c r="AT1207" s="199" t="s">
        <v>130</v>
      </c>
      <c r="AU1207" s="199" t="s">
        <v>81</v>
      </c>
      <c r="AV1207" s="13" t="s">
        <v>81</v>
      </c>
      <c r="AW1207" s="13" t="s">
        <v>132</v>
      </c>
      <c r="AX1207" s="13" t="s">
        <v>71</v>
      </c>
      <c r="AY1207" s="199" t="s">
        <v>120</v>
      </c>
    </row>
    <row r="1208" spans="1:65" s="14" customFormat="1" ht="10">
      <c r="B1208" s="200"/>
      <c r="C1208" s="201"/>
      <c r="D1208" s="190" t="s">
        <v>130</v>
      </c>
      <c r="E1208" s="202" t="s">
        <v>19</v>
      </c>
      <c r="F1208" s="203" t="s">
        <v>133</v>
      </c>
      <c r="G1208" s="201"/>
      <c r="H1208" s="204">
        <v>1547.527</v>
      </c>
      <c r="I1208" s="205"/>
      <c r="J1208" s="201"/>
      <c r="K1208" s="201"/>
      <c r="L1208" s="206"/>
      <c r="M1208" s="207"/>
      <c r="N1208" s="208"/>
      <c r="O1208" s="208"/>
      <c r="P1208" s="208"/>
      <c r="Q1208" s="208"/>
      <c r="R1208" s="208"/>
      <c r="S1208" s="208"/>
      <c r="T1208" s="209"/>
      <c r="AT1208" s="210" t="s">
        <v>130</v>
      </c>
      <c r="AU1208" s="210" t="s">
        <v>81</v>
      </c>
      <c r="AV1208" s="14" t="s">
        <v>128</v>
      </c>
      <c r="AW1208" s="14" t="s">
        <v>132</v>
      </c>
      <c r="AX1208" s="14" t="s">
        <v>79</v>
      </c>
      <c r="AY1208" s="210" t="s">
        <v>120</v>
      </c>
    </row>
    <row r="1209" spans="1:65" s="2" customFormat="1" ht="24.15" customHeight="1">
      <c r="A1209" s="36"/>
      <c r="B1209" s="37"/>
      <c r="C1209" s="175" t="s">
        <v>2433</v>
      </c>
      <c r="D1209" s="175" t="s">
        <v>123</v>
      </c>
      <c r="E1209" s="176" t="s">
        <v>1449</v>
      </c>
      <c r="F1209" s="177" t="s">
        <v>1450</v>
      </c>
      <c r="G1209" s="178" t="s">
        <v>404</v>
      </c>
      <c r="H1209" s="179">
        <v>619.01099999999997</v>
      </c>
      <c r="I1209" s="180"/>
      <c r="J1209" s="181">
        <f>ROUND(I1209*H1209,2)</f>
        <v>0</v>
      </c>
      <c r="K1209" s="177" t="s">
        <v>536</v>
      </c>
      <c r="L1209" s="41"/>
      <c r="M1209" s="182" t="s">
        <v>19</v>
      </c>
      <c r="N1209" s="183" t="s">
        <v>42</v>
      </c>
      <c r="O1209" s="66"/>
      <c r="P1209" s="184">
        <f>O1209*H1209</f>
        <v>0</v>
      </c>
      <c r="Q1209" s="184">
        <v>0</v>
      </c>
      <c r="R1209" s="184">
        <f>Q1209*H1209</f>
        <v>0</v>
      </c>
      <c r="S1209" s="184">
        <v>0</v>
      </c>
      <c r="T1209" s="185">
        <f>S1209*H1209</f>
        <v>0</v>
      </c>
      <c r="U1209" s="36"/>
      <c r="V1209" s="36"/>
      <c r="W1209" s="36"/>
      <c r="X1209" s="36"/>
      <c r="Y1209" s="36"/>
      <c r="Z1209" s="36"/>
      <c r="AA1209" s="36"/>
      <c r="AB1209" s="36"/>
      <c r="AC1209" s="36"/>
      <c r="AD1209" s="36"/>
      <c r="AE1209" s="36"/>
      <c r="AR1209" s="186" t="s">
        <v>252</v>
      </c>
      <c r="AT1209" s="186" t="s">
        <v>123</v>
      </c>
      <c r="AU1209" s="186" t="s">
        <v>81</v>
      </c>
      <c r="AY1209" s="19" t="s">
        <v>120</v>
      </c>
      <c r="BE1209" s="187">
        <f>IF(N1209="základní",J1209,0)</f>
        <v>0</v>
      </c>
      <c r="BF1209" s="187">
        <f>IF(N1209="snížená",J1209,0)</f>
        <v>0</v>
      </c>
      <c r="BG1209" s="187">
        <f>IF(N1209="zákl. přenesená",J1209,0)</f>
        <v>0</v>
      </c>
      <c r="BH1209" s="187">
        <f>IF(N1209="sníž. přenesená",J1209,0)</f>
        <v>0</v>
      </c>
      <c r="BI1209" s="187">
        <f>IF(N1209="nulová",J1209,0)</f>
        <v>0</v>
      </c>
      <c r="BJ1209" s="19" t="s">
        <v>79</v>
      </c>
      <c r="BK1209" s="187">
        <f>ROUND(I1209*H1209,2)</f>
        <v>0</v>
      </c>
      <c r="BL1209" s="19" t="s">
        <v>252</v>
      </c>
      <c r="BM1209" s="186" t="s">
        <v>2434</v>
      </c>
    </row>
    <row r="1210" spans="1:65" s="2" customFormat="1" ht="10">
      <c r="A1210" s="36"/>
      <c r="B1210" s="37"/>
      <c r="C1210" s="38"/>
      <c r="D1210" s="245" t="s">
        <v>538</v>
      </c>
      <c r="E1210" s="38"/>
      <c r="F1210" s="246" t="s">
        <v>1452</v>
      </c>
      <c r="G1210" s="38"/>
      <c r="H1210" s="38"/>
      <c r="I1210" s="247"/>
      <c r="J1210" s="38"/>
      <c r="K1210" s="38"/>
      <c r="L1210" s="41"/>
      <c r="M1210" s="248"/>
      <c r="N1210" s="249"/>
      <c r="O1210" s="66"/>
      <c r="P1210" s="66"/>
      <c r="Q1210" s="66"/>
      <c r="R1210" s="66"/>
      <c r="S1210" s="66"/>
      <c r="T1210" s="67"/>
      <c r="U1210" s="36"/>
      <c r="V1210" s="36"/>
      <c r="W1210" s="36"/>
      <c r="X1210" s="36"/>
      <c r="Y1210" s="36"/>
      <c r="Z1210" s="36"/>
      <c r="AA1210" s="36"/>
      <c r="AB1210" s="36"/>
      <c r="AC1210" s="36"/>
      <c r="AD1210" s="36"/>
      <c r="AE1210" s="36"/>
      <c r="AT1210" s="19" t="s">
        <v>538</v>
      </c>
      <c r="AU1210" s="19" t="s">
        <v>81</v>
      </c>
    </row>
    <row r="1211" spans="1:65" s="2" customFormat="1" ht="18">
      <c r="A1211" s="36"/>
      <c r="B1211" s="37"/>
      <c r="C1211" s="38"/>
      <c r="D1211" s="190" t="s">
        <v>1087</v>
      </c>
      <c r="E1211" s="38"/>
      <c r="F1211" s="250" t="s">
        <v>1453</v>
      </c>
      <c r="G1211" s="38"/>
      <c r="H1211" s="38"/>
      <c r="I1211" s="247"/>
      <c r="J1211" s="38"/>
      <c r="K1211" s="38"/>
      <c r="L1211" s="41"/>
      <c r="M1211" s="248"/>
      <c r="N1211" s="249"/>
      <c r="O1211" s="66"/>
      <c r="P1211" s="66"/>
      <c r="Q1211" s="66"/>
      <c r="R1211" s="66"/>
      <c r="S1211" s="66"/>
      <c r="T1211" s="67"/>
      <c r="U1211" s="36"/>
      <c r="V1211" s="36"/>
      <c r="W1211" s="36"/>
      <c r="X1211" s="36"/>
      <c r="Y1211" s="36"/>
      <c r="Z1211" s="36"/>
      <c r="AA1211" s="36"/>
      <c r="AB1211" s="36"/>
      <c r="AC1211" s="36"/>
      <c r="AD1211" s="36"/>
      <c r="AE1211" s="36"/>
      <c r="AT1211" s="19" t="s">
        <v>1087</v>
      </c>
      <c r="AU1211" s="19" t="s">
        <v>81</v>
      </c>
    </row>
    <row r="1212" spans="1:65" s="15" customFormat="1" ht="10">
      <c r="B1212" s="211"/>
      <c r="C1212" s="212"/>
      <c r="D1212" s="190" t="s">
        <v>130</v>
      </c>
      <c r="E1212" s="213" t="s">
        <v>19</v>
      </c>
      <c r="F1212" s="214" t="s">
        <v>1454</v>
      </c>
      <c r="G1212" s="212"/>
      <c r="H1212" s="213" t="s">
        <v>19</v>
      </c>
      <c r="I1212" s="215"/>
      <c r="J1212" s="212"/>
      <c r="K1212" s="212"/>
      <c r="L1212" s="216"/>
      <c r="M1212" s="217"/>
      <c r="N1212" s="218"/>
      <c r="O1212" s="218"/>
      <c r="P1212" s="218"/>
      <c r="Q1212" s="218"/>
      <c r="R1212" s="218"/>
      <c r="S1212" s="218"/>
      <c r="T1212" s="219"/>
      <c r="AT1212" s="220" t="s">
        <v>130</v>
      </c>
      <c r="AU1212" s="220" t="s">
        <v>81</v>
      </c>
      <c r="AV1212" s="15" t="s">
        <v>79</v>
      </c>
      <c r="AW1212" s="15" t="s">
        <v>132</v>
      </c>
      <c r="AX1212" s="15" t="s">
        <v>71</v>
      </c>
      <c r="AY1212" s="220" t="s">
        <v>120</v>
      </c>
    </row>
    <row r="1213" spans="1:65" s="13" customFormat="1" ht="10">
      <c r="B1213" s="188"/>
      <c r="C1213" s="189"/>
      <c r="D1213" s="190" t="s">
        <v>130</v>
      </c>
      <c r="E1213" s="191" t="s">
        <v>19</v>
      </c>
      <c r="F1213" s="192" t="s">
        <v>2435</v>
      </c>
      <c r="G1213" s="189"/>
      <c r="H1213" s="193">
        <v>595.70280000000002</v>
      </c>
      <c r="I1213" s="194"/>
      <c r="J1213" s="189"/>
      <c r="K1213" s="189"/>
      <c r="L1213" s="195"/>
      <c r="M1213" s="196"/>
      <c r="N1213" s="197"/>
      <c r="O1213" s="197"/>
      <c r="P1213" s="197"/>
      <c r="Q1213" s="197"/>
      <c r="R1213" s="197"/>
      <c r="S1213" s="197"/>
      <c r="T1213" s="198"/>
      <c r="AT1213" s="199" t="s">
        <v>130</v>
      </c>
      <c r="AU1213" s="199" t="s">
        <v>81</v>
      </c>
      <c r="AV1213" s="13" t="s">
        <v>81</v>
      </c>
      <c r="AW1213" s="13" t="s">
        <v>132</v>
      </c>
      <c r="AX1213" s="13" t="s">
        <v>71</v>
      </c>
      <c r="AY1213" s="199" t="s">
        <v>120</v>
      </c>
    </row>
    <row r="1214" spans="1:65" s="13" customFormat="1" ht="10">
      <c r="B1214" s="188"/>
      <c r="C1214" s="189"/>
      <c r="D1214" s="190" t="s">
        <v>130</v>
      </c>
      <c r="E1214" s="191" t="s">
        <v>19</v>
      </c>
      <c r="F1214" s="192" t="s">
        <v>2436</v>
      </c>
      <c r="G1214" s="189"/>
      <c r="H1214" s="193">
        <v>23.308</v>
      </c>
      <c r="I1214" s="194"/>
      <c r="J1214" s="189"/>
      <c r="K1214" s="189"/>
      <c r="L1214" s="195"/>
      <c r="M1214" s="196"/>
      <c r="N1214" s="197"/>
      <c r="O1214" s="197"/>
      <c r="P1214" s="197"/>
      <c r="Q1214" s="197"/>
      <c r="R1214" s="197"/>
      <c r="S1214" s="197"/>
      <c r="T1214" s="198"/>
      <c r="AT1214" s="199" t="s">
        <v>130</v>
      </c>
      <c r="AU1214" s="199" t="s">
        <v>81</v>
      </c>
      <c r="AV1214" s="13" t="s">
        <v>81</v>
      </c>
      <c r="AW1214" s="13" t="s">
        <v>132</v>
      </c>
      <c r="AX1214" s="13" t="s">
        <v>71</v>
      </c>
      <c r="AY1214" s="199" t="s">
        <v>120</v>
      </c>
    </row>
    <row r="1215" spans="1:65" s="14" customFormat="1" ht="10">
      <c r="B1215" s="200"/>
      <c r="C1215" s="201"/>
      <c r="D1215" s="190" t="s">
        <v>130</v>
      </c>
      <c r="E1215" s="202" t="s">
        <v>19</v>
      </c>
      <c r="F1215" s="203" t="s">
        <v>133</v>
      </c>
      <c r="G1215" s="201"/>
      <c r="H1215" s="204">
        <v>619.01080000000002</v>
      </c>
      <c r="I1215" s="205"/>
      <c r="J1215" s="201"/>
      <c r="K1215" s="201"/>
      <c r="L1215" s="206"/>
      <c r="M1215" s="207"/>
      <c r="N1215" s="208"/>
      <c r="O1215" s="208"/>
      <c r="P1215" s="208"/>
      <c r="Q1215" s="208"/>
      <c r="R1215" s="208"/>
      <c r="S1215" s="208"/>
      <c r="T1215" s="209"/>
      <c r="AT1215" s="210" t="s">
        <v>130</v>
      </c>
      <c r="AU1215" s="210" t="s">
        <v>81</v>
      </c>
      <c r="AV1215" s="14" t="s">
        <v>128</v>
      </c>
      <c r="AW1215" s="14" t="s">
        <v>132</v>
      </c>
      <c r="AX1215" s="14" t="s">
        <v>79</v>
      </c>
      <c r="AY1215" s="210" t="s">
        <v>120</v>
      </c>
    </row>
    <row r="1216" spans="1:65" s="2" customFormat="1" ht="24.15" customHeight="1">
      <c r="A1216" s="36"/>
      <c r="B1216" s="37"/>
      <c r="C1216" s="175" t="s">
        <v>2437</v>
      </c>
      <c r="D1216" s="175" t="s">
        <v>123</v>
      </c>
      <c r="E1216" s="176" t="s">
        <v>1458</v>
      </c>
      <c r="F1216" s="177" t="s">
        <v>1459</v>
      </c>
      <c r="G1216" s="178" t="s">
        <v>189</v>
      </c>
      <c r="H1216" s="179">
        <v>63</v>
      </c>
      <c r="I1216" s="180"/>
      <c r="J1216" s="181">
        <f>ROUND(I1216*H1216,2)</f>
        <v>0</v>
      </c>
      <c r="K1216" s="177" t="s">
        <v>536</v>
      </c>
      <c r="L1216" s="41"/>
      <c r="M1216" s="182" t="s">
        <v>19</v>
      </c>
      <c r="N1216" s="183" t="s">
        <v>42</v>
      </c>
      <c r="O1216" s="66"/>
      <c r="P1216" s="184">
        <f>O1216*H1216</f>
        <v>0</v>
      </c>
      <c r="Q1216" s="184">
        <v>0</v>
      </c>
      <c r="R1216" s="184">
        <f>Q1216*H1216</f>
        <v>0</v>
      </c>
      <c r="S1216" s="184">
        <v>0</v>
      </c>
      <c r="T1216" s="185">
        <f>S1216*H1216</f>
        <v>0</v>
      </c>
      <c r="U1216" s="36"/>
      <c r="V1216" s="36"/>
      <c r="W1216" s="36"/>
      <c r="X1216" s="36"/>
      <c r="Y1216" s="36"/>
      <c r="Z1216" s="36"/>
      <c r="AA1216" s="36"/>
      <c r="AB1216" s="36"/>
      <c r="AC1216" s="36"/>
      <c r="AD1216" s="36"/>
      <c r="AE1216" s="36"/>
      <c r="AR1216" s="186" t="s">
        <v>252</v>
      </c>
      <c r="AT1216" s="186" t="s">
        <v>123</v>
      </c>
      <c r="AU1216" s="186" t="s">
        <v>81</v>
      </c>
      <c r="AY1216" s="19" t="s">
        <v>120</v>
      </c>
      <c r="BE1216" s="187">
        <f>IF(N1216="základní",J1216,0)</f>
        <v>0</v>
      </c>
      <c r="BF1216" s="187">
        <f>IF(N1216="snížená",J1216,0)</f>
        <v>0</v>
      </c>
      <c r="BG1216" s="187">
        <f>IF(N1216="zákl. přenesená",J1216,0)</f>
        <v>0</v>
      </c>
      <c r="BH1216" s="187">
        <f>IF(N1216="sníž. přenesená",J1216,0)</f>
        <v>0</v>
      </c>
      <c r="BI1216" s="187">
        <f>IF(N1216="nulová",J1216,0)</f>
        <v>0</v>
      </c>
      <c r="BJ1216" s="19" t="s">
        <v>79</v>
      </c>
      <c r="BK1216" s="187">
        <f>ROUND(I1216*H1216,2)</f>
        <v>0</v>
      </c>
      <c r="BL1216" s="19" t="s">
        <v>252</v>
      </c>
      <c r="BM1216" s="186" t="s">
        <v>2438</v>
      </c>
    </row>
    <row r="1217" spans="1:65" s="2" customFormat="1" ht="10">
      <c r="A1217" s="36"/>
      <c r="B1217" s="37"/>
      <c r="C1217" s="38"/>
      <c r="D1217" s="245" t="s">
        <v>538</v>
      </c>
      <c r="E1217" s="38"/>
      <c r="F1217" s="246" t="s">
        <v>1461</v>
      </c>
      <c r="G1217" s="38"/>
      <c r="H1217" s="38"/>
      <c r="I1217" s="247"/>
      <c r="J1217" s="38"/>
      <c r="K1217" s="38"/>
      <c r="L1217" s="41"/>
      <c r="M1217" s="248"/>
      <c r="N1217" s="249"/>
      <c r="O1217" s="66"/>
      <c r="P1217" s="66"/>
      <c r="Q1217" s="66"/>
      <c r="R1217" s="66"/>
      <c r="S1217" s="66"/>
      <c r="T1217" s="67"/>
      <c r="U1217" s="36"/>
      <c r="V1217" s="36"/>
      <c r="W1217" s="36"/>
      <c r="X1217" s="36"/>
      <c r="Y1217" s="36"/>
      <c r="Z1217" s="36"/>
      <c r="AA1217" s="36"/>
      <c r="AB1217" s="36"/>
      <c r="AC1217" s="36"/>
      <c r="AD1217" s="36"/>
      <c r="AE1217" s="36"/>
      <c r="AT1217" s="19" t="s">
        <v>538</v>
      </c>
      <c r="AU1217" s="19" t="s">
        <v>81</v>
      </c>
    </row>
    <row r="1218" spans="1:65" s="12" customFormat="1" ht="25.9" customHeight="1">
      <c r="B1218" s="159"/>
      <c r="C1218" s="160"/>
      <c r="D1218" s="161" t="s">
        <v>70</v>
      </c>
      <c r="E1218" s="162" t="s">
        <v>1462</v>
      </c>
      <c r="F1218" s="162" t="s">
        <v>1463</v>
      </c>
      <c r="G1218" s="160"/>
      <c r="H1218" s="160"/>
      <c r="I1218" s="163"/>
      <c r="J1218" s="164">
        <f>BK1218</f>
        <v>0</v>
      </c>
      <c r="K1218" s="160"/>
      <c r="L1218" s="165"/>
      <c r="M1218" s="166"/>
      <c r="N1218" s="167"/>
      <c r="O1218" s="167"/>
      <c r="P1218" s="168">
        <f>SUM(P1219:P1223)</f>
        <v>0</v>
      </c>
      <c r="Q1218" s="167"/>
      <c r="R1218" s="168">
        <f>SUM(R1219:R1223)</f>
        <v>0</v>
      </c>
      <c r="S1218" s="167"/>
      <c r="T1218" s="169">
        <f>SUM(T1219:T1223)</f>
        <v>0</v>
      </c>
      <c r="AR1218" s="170" t="s">
        <v>128</v>
      </c>
      <c r="AT1218" s="171" t="s">
        <v>70</v>
      </c>
      <c r="AU1218" s="171" t="s">
        <v>71</v>
      </c>
      <c r="AY1218" s="170" t="s">
        <v>120</v>
      </c>
      <c r="BK1218" s="172">
        <f>SUM(BK1219:BK1223)</f>
        <v>0</v>
      </c>
    </row>
    <row r="1219" spans="1:65" s="2" customFormat="1" ht="24.15" customHeight="1">
      <c r="A1219" s="36"/>
      <c r="B1219" s="37"/>
      <c r="C1219" s="175" t="s">
        <v>2439</v>
      </c>
      <c r="D1219" s="175" t="s">
        <v>123</v>
      </c>
      <c r="E1219" s="176" t="s">
        <v>1465</v>
      </c>
      <c r="F1219" s="177" t="s">
        <v>1466</v>
      </c>
      <c r="G1219" s="178" t="s">
        <v>1467</v>
      </c>
      <c r="H1219" s="179">
        <v>16</v>
      </c>
      <c r="I1219" s="180"/>
      <c r="J1219" s="181">
        <f>ROUND(I1219*H1219,2)</f>
        <v>0</v>
      </c>
      <c r="K1219" s="177" t="s">
        <v>536</v>
      </c>
      <c r="L1219" s="41"/>
      <c r="M1219" s="182" t="s">
        <v>19</v>
      </c>
      <c r="N1219" s="183" t="s">
        <v>42</v>
      </c>
      <c r="O1219" s="66"/>
      <c r="P1219" s="184">
        <f>O1219*H1219</f>
        <v>0</v>
      </c>
      <c r="Q1219" s="184">
        <v>0</v>
      </c>
      <c r="R1219" s="184">
        <f>Q1219*H1219</f>
        <v>0</v>
      </c>
      <c r="S1219" s="184">
        <v>0</v>
      </c>
      <c r="T1219" s="185">
        <f>S1219*H1219</f>
        <v>0</v>
      </c>
      <c r="U1219" s="36"/>
      <c r="V1219" s="36"/>
      <c r="W1219" s="36"/>
      <c r="X1219" s="36"/>
      <c r="Y1219" s="36"/>
      <c r="Z1219" s="36"/>
      <c r="AA1219" s="36"/>
      <c r="AB1219" s="36"/>
      <c r="AC1219" s="36"/>
      <c r="AD1219" s="36"/>
      <c r="AE1219" s="36"/>
      <c r="AR1219" s="186" t="s">
        <v>453</v>
      </c>
      <c r="AT1219" s="186" t="s">
        <v>123</v>
      </c>
      <c r="AU1219" s="186" t="s">
        <v>79</v>
      </c>
      <c r="AY1219" s="19" t="s">
        <v>120</v>
      </c>
      <c r="BE1219" s="187">
        <f>IF(N1219="základní",J1219,0)</f>
        <v>0</v>
      </c>
      <c r="BF1219" s="187">
        <f>IF(N1219="snížená",J1219,0)</f>
        <v>0</v>
      </c>
      <c r="BG1219" s="187">
        <f>IF(N1219="zákl. přenesená",J1219,0)</f>
        <v>0</v>
      </c>
      <c r="BH1219" s="187">
        <f>IF(N1219="sníž. přenesená",J1219,0)</f>
        <v>0</v>
      </c>
      <c r="BI1219" s="187">
        <f>IF(N1219="nulová",J1219,0)</f>
        <v>0</v>
      </c>
      <c r="BJ1219" s="19" t="s">
        <v>79</v>
      </c>
      <c r="BK1219" s="187">
        <f>ROUND(I1219*H1219,2)</f>
        <v>0</v>
      </c>
      <c r="BL1219" s="19" t="s">
        <v>453</v>
      </c>
      <c r="BM1219" s="186" t="s">
        <v>2440</v>
      </c>
    </row>
    <row r="1220" spans="1:65" s="2" customFormat="1" ht="10">
      <c r="A1220" s="36"/>
      <c r="B1220" s="37"/>
      <c r="C1220" s="38"/>
      <c r="D1220" s="245" t="s">
        <v>538</v>
      </c>
      <c r="E1220" s="38"/>
      <c r="F1220" s="246" t="s">
        <v>1469</v>
      </c>
      <c r="G1220" s="38"/>
      <c r="H1220" s="38"/>
      <c r="I1220" s="247"/>
      <c r="J1220" s="38"/>
      <c r="K1220" s="38"/>
      <c r="L1220" s="41"/>
      <c r="M1220" s="248"/>
      <c r="N1220" s="249"/>
      <c r="O1220" s="66"/>
      <c r="P1220" s="66"/>
      <c r="Q1220" s="66"/>
      <c r="R1220" s="66"/>
      <c r="S1220" s="66"/>
      <c r="T1220" s="67"/>
      <c r="U1220" s="36"/>
      <c r="V1220" s="36"/>
      <c r="W1220" s="36"/>
      <c r="X1220" s="36"/>
      <c r="Y1220" s="36"/>
      <c r="Z1220" s="36"/>
      <c r="AA1220" s="36"/>
      <c r="AB1220" s="36"/>
      <c r="AC1220" s="36"/>
      <c r="AD1220" s="36"/>
      <c r="AE1220" s="36"/>
      <c r="AT1220" s="19" t="s">
        <v>538</v>
      </c>
      <c r="AU1220" s="19" t="s">
        <v>79</v>
      </c>
    </row>
    <row r="1221" spans="1:65" s="15" customFormat="1" ht="10">
      <c r="B1221" s="211"/>
      <c r="C1221" s="212"/>
      <c r="D1221" s="190" t="s">
        <v>130</v>
      </c>
      <c r="E1221" s="213" t="s">
        <v>19</v>
      </c>
      <c r="F1221" s="214" t="s">
        <v>2441</v>
      </c>
      <c r="G1221" s="212"/>
      <c r="H1221" s="213" t="s">
        <v>19</v>
      </c>
      <c r="I1221" s="215"/>
      <c r="J1221" s="212"/>
      <c r="K1221" s="212"/>
      <c r="L1221" s="216"/>
      <c r="M1221" s="217"/>
      <c r="N1221" s="218"/>
      <c r="O1221" s="218"/>
      <c r="P1221" s="218"/>
      <c r="Q1221" s="218"/>
      <c r="R1221" s="218"/>
      <c r="S1221" s="218"/>
      <c r="T1221" s="219"/>
      <c r="AT1221" s="220" t="s">
        <v>130</v>
      </c>
      <c r="AU1221" s="220" t="s">
        <v>79</v>
      </c>
      <c r="AV1221" s="15" t="s">
        <v>79</v>
      </c>
      <c r="AW1221" s="15" t="s">
        <v>132</v>
      </c>
      <c r="AX1221" s="15" t="s">
        <v>71</v>
      </c>
      <c r="AY1221" s="220" t="s">
        <v>120</v>
      </c>
    </row>
    <row r="1222" spans="1:65" s="13" customFormat="1" ht="10">
      <c r="B1222" s="188"/>
      <c r="C1222" s="189"/>
      <c r="D1222" s="190" t="s">
        <v>130</v>
      </c>
      <c r="E1222" s="191" t="s">
        <v>19</v>
      </c>
      <c r="F1222" s="192" t="s">
        <v>2442</v>
      </c>
      <c r="G1222" s="189"/>
      <c r="H1222" s="193">
        <v>16</v>
      </c>
      <c r="I1222" s="194"/>
      <c r="J1222" s="189"/>
      <c r="K1222" s="189"/>
      <c r="L1222" s="195"/>
      <c r="M1222" s="196"/>
      <c r="N1222" s="197"/>
      <c r="O1222" s="197"/>
      <c r="P1222" s="197"/>
      <c r="Q1222" s="197"/>
      <c r="R1222" s="197"/>
      <c r="S1222" s="197"/>
      <c r="T1222" s="198"/>
      <c r="AT1222" s="199" t="s">
        <v>130</v>
      </c>
      <c r="AU1222" s="199" t="s">
        <v>79</v>
      </c>
      <c r="AV1222" s="13" t="s">
        <v>81</v>
      </c>
      <c r="AW1222" s="13" t="s">
        <v>132</v>
      </c>
      <c r="AX1222" s="13" t="s">
        <v>71</v>
      </c>
      <c r="AY1222" s="199" t="s">
        <v>120</v>
      </c>
    </row>
    <row r="1223" spans="1:65" s="14" customFormat="1" ht="10">
      <c r="B1223" s="200"/>
      <c r="C1223" s="201"/>
      <c r="D1223" s="190" t="s">
        <v>130</v>
      </c>
      <c r="E1223" s="202" t="s">
        <v>19</v>
      </c>
      <c r="F1223" s="203" t="s">
        <v>133</v>
      </c>
      <c r="G1223" s="201"/>
      <c r="H1223" s="204">
        <v>16</v>
      </c>
      <c r="I1223" s="205"/>
      <c r="J1223" s="201"/>
      <c r="K1223" s="201"/>
      <c r="L1223" s="206"/>
      <c r="M1223" s="251"/>
      <c r="N1223" s="252"/>
      <c r="O1223" s="252"/>
      <c r="P1223" s="252"/>
      <c r="Q1223" s="252"/>
      <c r="R1223" s="252"/>
      <c r="S1223" s="252"/>
      <c r="T1223" s="253"/>
      <c r="AT1223" s="210" t="s">
        <v>130</v>
      </c>
      <c r="AU1223" s="210" t="s">
        <v>79</v>
      </c>
      <c r="AV1223" s="14" t="s">
        <v>128</v>
      </c>
      <c r="AW1223" s="14" t="s">
        <v>132</v>
      </c>
      <c r="AX1223" s="14" t="s">
        <v>79</v>
      </c>
      <c r="AY1223" s="210" t="s">
        <v>120</v>
      </c>
    </row>
    <row r="1224" spans="1:65" s="2" customFormat="1" ht="7" customHeight="1">
      <c r="A1224" s="36"/>
      <c r="B1224" s="49"/>
      <c r="C1224" s="50"/>
      <c r="D1224" s="50"/>
      <c r="E1224" s="50"/>
      <c r="F1224" s="50"/>
      <c r="G1224" s="50"/>
      <c r="H1224" s="50"/>
      <c r="I1224" s="50"/>
      <c r="J1224" s="50"/>
      <c r="K1224" s="50"/>
      <c r="L1224" s="41"/>
      <c r="M1224" s="36"/>
      <c r="O1224" s="36"/>
      <c r="P1224" s="36"/>
      <c r="Q1224" s="36"/>
      <c r="R1224" s="36"/>
      <c r="S1224" s="36"/>
      <c r="T1224" s="36"/>
      <c r="U1224" s="36"/>
      <c r="V1224" s="36"/>
      <c r="W1224" s="36"/>
      <c r="X1224" s="36"/>
      <c r="Y1224" s="36"/>
      <c r="Z1224" s="36"/>
      <c r="AA1224" s="36"/>
      <c r="AB1224" s="36"/>
      <c r="AC1224" s="36"/>
      <c r="AD1224" s="36"/>
      <c r="AE1224" s="36"/>
    </row>
  </sheetData>
  <sheetProtection algorithmName="SHA-512" hashValue="1/ZfKQLRF8eWiHwSoApHXETyFPMEVP1ofRZ0Qyoo1s2gSPj/IImAr1qy9K9zcaBDDGVAqwx0gZR7lzTa84/MRQ==" saltValue="1QTZaHirLIBpGBhg5BCObZNYr9StNtUBlzj5/X0RKKxC54pjeVOmO92Z2MHq4/WWA31d9DIB1D7DSqA31QMyow==" spinCount="100000" sheet="1" objects="1" scenarios="1" formatColumns="0" formatRows="0" autoFilter="0"/>
  <autoFilter ref="C92:K1223" xr:uid="{00000000-0009-0000-0000-000003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7" r:id="rId1" xr:uid="{00000000-0004-0000-0300-000000000000}"/>
    <hyperlink ref="F104" r:id="rId2" xr:uid="{00000000-0004-0000-0300-000001000000}"/>
    <hyperlink ref="F109" r:id="rId3" xr:uid="{00000000-0004-0000-0300-000002000000}"/>
    <hyperlink ref="F117" r:id="rId4" xr:uid="{00000000-0004-0000-0300-000003000000}"/>
    <hyperlink ref="F121" r:id="rId5" xr:uid="{00000000-0004-0000-0300-000004000000}"/>
    <hyperlink ref="F125" r:id="rId6" xr:uid="{00000000-0004-0000-0300-000005000000}"/>
    <hyperlink ref="F129" r:id="rId7" xr:uid="{00000000-0004-0000-0300-000006000000}"/>
    <hyperlink ref="F134" r:id="rId8" xr:uid="{00000000-0004-0000-0300-000007000000}"/>
    <hyperlink ref="F142" r:id="rId9" xr:uid="{00000000-0004-0000-0300-000008000000}"/>
    <hyperlink ref="F145" r:id="rId10" xr:uid="{00000000-0004-0000-0300-000009000000}"/>
    <hyperlink ref="F149" r:id="rId11" xr:uid="{00000000-0004-0000-0300-00000A000000}"/>
    <hyperlink ref="F153" r:id="rId12" xr:uid="{00000000-0004-0000-0300-00000B000000}"/>
    <hyperlink ref="F157" r:id="rId13" xr:uid="{00000000-0004-0000-0300-00000C000000}"/>
    <hyperlink ref="F160" r:id="rId14" xr:uid="{00000000-0004-0000-0300-00000D000000}"/>
    <hyperlink ref="F163" r:id="rId15" xr:uid="{00000000-0004-0000-0300-00000E000000}"/>
    <hyperlink ref="F171" r:id="rId16" xr:uid="{00000000-0004-0000-0300-00000F000000}"/>
    <hyperlink ref="F176" r:id="rId17" xr:uid="{00000000-0004-0000-0300-000010000000}"/>
    <hyperlink ref="F180" r:id="rId18" xr:uid="{00000000-0004-0000-0300-000011000000}"/>
    <hyperlink ref="F184" r:id="rId19" xr:uid="{00000000-0004-0000-0300-000012000000}"/>
    <hyperlink ref="F190" r:id="rId20" xr:uid="{00000000-0004-0000-0300-000013000000}"/>
    <hyperlink ref="F195" r:id="rId21" xr:uid="{00000000-0004-0000-0300-000014000000}"/>
    <hyperlink ref="F204" r:id="rId22" xr:uid="{00000000-0004-0000-0300-000015000000}"/>
    <hyperlink ref="F211" r:id="rId23" xr:uid="{00000000-0004-0000-0300-000016000000}"/>
    <hyperlink ref="F219" r:id="rId24" xr:uid="{00000000-0004-0000-0300-000017000000}"/>
    <hyperlink ref="F227" r:id="rId25" xr:uid="{00000000-0004-0000-0300-000018000000}"/>
    <hyperlink ref="F235" r:id="rId26" xr:uid="{00000000-0004-0000-0300-000019000000}"/>
    <hyperlink ref="F240" r:id="rId27" xr:uid="{00000000-0004-0000-0300-00001A000000}"/>
    <hyperlink ref="F249" r:id="rId28" xr:uid="{00000000-0004-0000-0300-00001B000000}"/>
    <hyperlink ref="F258" r:id="rId29" xr:uid="{00000000-0004-0000-0300-00001C000000}"/>
    <hyperlink ref="F267" r:id="rId30" xr:uid="{00000000-0004-0000-0300-00001D000000}"/>
    <hyperlink ref="F273" r:id="rId31" xr:uid="{00000000-0004-0000-0300-00001E000000}"/>
    <hyperlink ref="F278" r:id="rId32" xr:uid="{00000000-0004-0000-0300-00001F000000}"/>
    <hyperlink ref="F281" r:id="rId33" xr:uid="{00000000-0004-0000-0300-000020000000}"/>
    <hyperlink ref="F290" r:id="rId34" xr:uid="{00000000-0004-0000-0300-000021000000}"/>
    <hyperlink ref="F295" r:id="rId35" xr:uid="{00000000-0004-0000-0300-000022000000}"/>
    <hyperlink ref="F300" r:id="rId36" xr:uid="{00000000-0004-0000-0300-000023000000}"/>
    <hyperlink ref="F310" r:id="rId37" xr:uid="{00000000-0004-0000-0300-000024000000}"/>
    <hyperlink ref="F347" r:id="rId38" xr:uid="{00000000-0004-0000-0300-000025000000}"/>
    <hyperlink ref="F361" r:id="rId39" xr:uid="{00000000-0004-0000-0300-000026000000}"/>
    <hyperlink ref="F367" r:id="rId40" xr:uid="{00000000-0004-0000-0300-000027000000}"/>
    <hyperlink ref="F377" r:id="rId41" xr:uid="{00000000-0004-0000-0300-000028000000}"/>
    <hyperlink ref="F385" r:id="rId42" xr:uid="{00000000-0004-0000-0300-000029000000}"/>
    <hyperlink ref="F391" r:id="rId43" xr:uid="{00000000-0004-0000-0300-00002A000000}"/>
    <hyperlink ref="F395" r:id="rId44" xr:uid="{00000000-0004-0000-0300-00002B000000}"/>
    <hyperlink ref="F405" r:id="rId45" xr:uid="{00000000-0004-0000-0300-00002C000000}"/>
    <hyperlink ref="F407" r:id="rId46" xr:uid="{00000000-0004-0000-0300-00002D000000}"/>
    <hyperlink ref="F409" r:id="rId47" xr:uid="{00000000-0004-0000-0300-00002E000000}"/>
    <hyperlink ref="F419" r:id="rId48" xr:uid="{00000000-0004-0000-0300-00002F000000}"/>
    <hyperlink ref="F421" r:id="rId49" xr:uid="{00000000-0004-0000-0300-000030000000}"/>
    <hyperlink ref="F423" r:id="rId50" xr:uid="{00000000-0004-0000-0300-000031000000}"/>
    <hyperlink ref="F426" r:id="rId51" xr:uid="{00000000-0004-0000-0300-000032000000}"/>
    <hyperlink ref="F436" r:id="rId52" xr:uid="{00000000-0004-0000-0300-000033000000}"/>
    <hyperlink ref="F475" r:id="rId53" xr:uid="{00000000-0004-0000-0300-000034000000}"/>
    <hyperlink ref="F518" r:id="rId54" xr:uid="{00000000-0004-0000-0300-000035000000}"/>
    <hyperlink ref="F529" r:id="rId55" xr:uid="{00000000-0004-0000-0300-000036000000}"/>
    <hyperlink ref="F537" r:id="rId56" xr:uid="{00000000-0004-0000-0300-000037000000}"/>
    <hyperlink ref="F542" r:id="rId57" xr:uid="{00000000-0004-0000-0300-000038000000}"/>
    <hyperlink ref="F556" r:id="rId58" xr:uid="{00000000-0004-0000-0300-000039000000}"/>
    <hyperlink ref="F560" r:id="rId59" xr:uid="{00000000-0004-0000-0300-00003A000000}"/>
    <hyperlink ref="F564" r:id="rId60" xr:uid="{00000000-0004-0000-0300-00003B000000}"/>
    <hyperlink ref="F568" r:id="rId61" xr:uid="{00000000-0004-0000-0300-00003C000000}"/>
    <hyperlink ref="F578" r:id="rId62" xr:uid="{00000000-0004-0000-0300-00003D000000}"/>
    <hyperlink ref="F582" r:id="rId63" xr:uid="{00000000-0004-0000-0300-00003E000000}"/>
    <hyperlink ref="F586" r:id="rId64" xr:uid="{00000000-0004-0000-0300-00003F000000}"/>
    <hyperlink ref="F588" r:id="rId65" xr:uid="{00000000-0004-0000-0300-000040000000}"/>
    <hyperlink ref="F591" r:id="rId66" xr:uid="{00000000-0004-0000-0300-000041000000}"/>
    <hyperlink ref="F596" r:id="rId67" xr:uid="{00000000-0004-0000-0300-000042000000}"/>
    <hyperlink ref="F600" r:id="rId68" xr:uid="{00000000-0004-0000-0300-000043000000}"/>
    <hyperlink ref="F602" r:id="rId69" xr:uid="{00000000-0004-0000-0300-000044000000}"/>
    <hyperlink ref="F609" r:id="rId70" xr:uid="{00000000-0004-0000-0300-000045000000}"/>
    <hyperlink ref="F612" r:id="rId71" xr:uid="{00000000-0004-0000-0300-000046000000}"/>
    <hyperlink ref="F615" r:id="rId72" xr:uid="{00000000-0004-0000-0300-000047000000}"/>
    <hyperlink ref="F618" r:id="rId73" xr:uid="{00000000-0004-0000-0300-000048000000}"/>
    <hyperlink ref="F622" r:id="rId74" xr:uid="{00000000-0004-0000-0300-000049000000}"/>
    <hyperlink ref="F624" r:id="rId75" xr:uid="{00000000-0004-0000-0300-00004A000000}"/>
    <hyperlink ref="F629" r:id="rId76" xr:uid="{00000000-0004-0000-0300-00004B000000}"/>
    <hyperlink ref="F634" r:id="rId77" xr:uid="{00000000-0004-0000-0300-00004C000000}"/>
    <hyperlink ref="F639" r:id="rId78" xr:uid="{00000000-0004-0000-0300-00004D000000}"/>
    <hyperlink ref="F644" r:id="rId79" xr:uid="{00000000-0004-0000-0300-00004E000000}"/>
    <hyperlink ref="F648" r:id="rId80" xr:uid="{00000000-0004-0000-0300-00004F000000}"/>
    <hyperlink ref="F652" r:id="rId81" xr:uid="{00000000-0004-0000-0300-000050000000}"/>
    <hyperlink ref="F656" r:id="rId82" xr:uid="{00000000-0004-0000-0300-000051000000}"/>
    <hyperlink ref="F660" r:id="rId83" xr:uid="{00000000-0004-0000-0300-000052000000}"/>
    <hyperlink ref="F664" r:id="rId84" xr:uid="{00000000-0004-0000-0300-000053000000}"/>
    <hyperlink ref="F704" r:id="rId85" xr:uid="{00000000-0004-0000-0300-000054000000}"/>
    <hyperlink ref="F733" r:id="rId86" xr:uid="{00000000-0004-0000-0300-000055000000}"/>
    <hyperlink ref="F762" r:id="rId87" xr:uid="{00000000-0004-0000-0300-000056000000}"/>
    <hyperlink ref="F791" r:id="rId88" xr:uid="{00000000-0004-0000-0300-000057000000}"/>
    <hyperlink ref="F822" r:id="rId89" xr:uid="{00000000-0004-0000-0300-000058000000}"/>
    <hyperlink ref="F863" r:id="rId90" xr:uid="{00000000-0004-0000-0300-000059000000}"/>
    <hyperlink ref="F904" r:id="rId91" xr:uid="{00000000-0004-0000-0300-00005A000000}"/>
    <hyperlink ref="F913" r:id="rId92" xr:uid="{00000000-0004-0000-0300-00005B000000}"/>
    <hyperlink ref="F925" r:id="rId93" xr:uid="{00000000-0004-0000-0300-00005C000000}"/>
    <hyperlink ref="F930" r:id="rId94" xr:uid="{00000000-0004-0000-0300-00005D000000}"/>
    <hyperlink ref="F934" r:id="rId95" xr:uid="{00000000-0004-0000-0300-00005E000000}"/>
    <hyperlink ref="F939" r:id="rId96" xr:uid="{00000000-0004-0000-0300-00005F000000}"/>
    <hyperlink ref="F943" r:id="rId97" xr:uid="{00000000-0004-0000-0300-000060000000}"/>
    <hyperlink ref="F945" r:id="rId98" xr:uid="{00000000-0004-0000-0300-000061000000}"/>
    <hyperlink ref="F949" r:id="rId99" xr:uid="{00000000-0004-0000-0300-000062000000}"/>
    <hyperlink ref="F953" r:id="rId100" xr:uid="{00000000-0004-0000-0300-000063000000}"/>
    <hyperlink ref="F958" r:id="rId101" xr:uid="{00000000-0004-0000-0300-000064000000}"/>
    <hyperlink ref="F963" r:id="rId102" xr:uid="{00000000-0004-0000-0300-000065000000}"/>
    <hyperlink ref="F967" r:id="rId103" xr:uid="{00000000-0004-0000-0300-000066000000}"/>
    <hyperlink ref="F970" r:id="rId104" xr:uid="{00000000-0004-0000-0300-000067000000}"/>
    <hyperlink ref="F974" r:id="rId105" xr:uid="{00000000-0004-0000-0300-000068000000}"/>
    <hyperlink ref="F978" r:id="rId106" xr:uid="{00000000-0004-0000-0300-000069000000}"/>
    <hyperlink ref="F982" r:id="rId107" xr:uid="{00000000-0004-0000-0300-00006A000000}"/>
    <hyperlink ref="F993" r:id="rId108" xr:uid="{00000000-0004-0000-0300-00006B000000}"/>
    <hyperlink ref="F1000" r:id="rId109" xr:uid="{00000000-0004-0000-0300-00006C000000}"/>
    <hyperlink ref="F1015" r:id="rId110" xr:uid="{00000000-0004-0000-0300-00006D000000}"/>
    <hyperlink ref="F1026" r:id="rId111" xr:uid="{00000000-0004-0000-0300-00006E000000}"/>
    <hyperlink ref="F1033" r:id="rId112" xr:uid="{00000000-0004-0000-0300-00006F000000}"/>
    <hyperlink ref="F1041" r:id="rId113" xr:uid="{00000000-0004-0000-0300-000070000000}"/>
    <hyperlink ref="F1056" r:id="rId114" xr:uid="{00000000-0004-0000-0300-000071000000}"/>
    <hyperlink ref="F1059" r:id="rId115" xr:uid="{00000000-0004-0000-0300-000072000000}"/>
    <hyperlink ref="F1069" r:id="rId116" xr:uid="{00000000-0004-0000-0300-000073000000}"/>
    <hyperlink ref="F1085" r:id="rId117" xr:uid="{00000000-0004-0000-0300-000074000000}"/>
    <hyperlink ref="F1087" r:id="rId118" xr:uid="{00000000-0004-0000-0300-000075000000}"/>
    <hyperlink ref="F1090" r:id="rId119" xr:uid="{00000000-0004-0000-0300-000076000000}"/>
    <hyperlink ref="F1095" r:id="rId120" xr:uid="{00000000-0004-0000-0300-000077000000}"/>
    <hyperlink ref="F1106" r:id="rId121" xr:uid="{00000000-0004-0000-0300-000078000000}"/>
    <hyperlink ref="F1129" r:id="rId122" xr:uid="{00000000-0004-0000-0300-000079000000}"/>
    <hyperlink ref="F1131" r:id="rId123" xr:uid="{00000000-0004-0000-0300-00007A000000}"/>
    <hyperlink ref="F1133" r:id="rId124" xr:uid="{00000000-0004-0000-0300-00007B000000}"/>
    <hyperlink ref="F1136" r:id="rId125" xr:uid="{00000000-0004-0000-0300-00007C000000}"/>
    <hyperlink ref="F1155" r:id="rId126" xr:uid="{00000000-0004-0000-0300-00007D000000}"/>
    <hyperlink ref="F1183" r:id="rId127" xr:uid="{00000000-0004-0000-0300-00007E000000}"/>
    <hyperlink ref="F1189" r:id="rId128" xr:uid="{00000000-0004-0000-0300-00007F000000}"/>
    <hyperlink ref="F1195" r:id="rId129" xr:uid="{00000000-0004-0000-0300-000080000000}"/>
    <hyperlink ref="F1199" r:id="rId130" xr:uid="{00000000-0004-0000-0300-000081000000}"/>
    <hyperlink ref="F1204" r:id="rId131" xr:uid="{00000000-0004-0000-0300-000082000000}"/>
    <hyperlink ref="F1210" r:id="rId132" xr:uid="{00000000-0004-0000-0300-000083000000}"/>
    <hyperlink ref="F1217" r:id="rId133" xr:uid="{00000000-0004-0000-0300-000084000000}"/>
    <hyperlink ref="F1220" r:id="rId134" xr:uid="{00000000-0004-0000-0300-00008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47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9" t="s">
        <v>90</v>
      </c>
    </row>
    <row r="3" spans="1:46" s="1" customFormat="1" ht="7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81</v>
      </c>
    </row>
    <row r="4" spans="1:46" s="1" customFormat="1" ht="25" customHeight="1">
      <c r="B4" s="22"/>
      <c r="D4" s="105" t="s">
        <v>94</v>
      </c>
      <c r="L4" s="22"/>
      <c r="M4" s="106" t="s">
        <v>10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1" t="str">
        <f>'Rekapitulace stavby'!K6</f>
        <v>Oprava mostních objektů na trati Olomouc - Krnov v km 62,000 - 63,000</v>
      </c>
      <c r="F7" s="382"/>
      <c r="G7" s="382"/>
      <c r="H7" s="382"/>
      <c r="L7" s="22"/>
    </row>
    <row r="8" spans="1:46" s="2" customFormat="1" ht="12" customHeight="1">
      <c r="A8" s="36"/>
      <c r="B8" s="41"/>
      <c r="C8" s="36"/>
      <c r="D8" s="107" t="s">
        <v>95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3" t="s">
        <v>2443</v>
      </c>
      <c r="F9" s="384"/>
      <c r="G9" s="384"/>
      <c r="H9" s="384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>
        <f>'Rekapitulace stavby'!AN8</f>
        <v>0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tr">
        <f>IF('Rekapitulace stavby'!AN10="","",'Rekapitulace stavby'!AN10)</f>
        <v>70994234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Správa železnic, státní organizace</v>
      </c>
      <c r="F15" s="36"/>
      <c r="G15" s="36"/>
      <c r="H15" s="36"/>
      <c r="I15" s="107" t="s">
        <v>28</v>
      </c>
      <c r="J15" s="109" t="str">
        <f>IF('Rekapitulace stavby'!AN11="","",'Rekapitulace stavby'!AN11)</f>
        <v>CZ70994234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30</v>
      </c>
      <c r="E17" s="36"/>
      <c r="F17" s="36"/>
      <c r="G17" s="36"/>
      <c r="H17" s="36"/>
      <c r="I17" s="107" t="s">
        <v>25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5" t="str">
        <f>'Rekapitulace stavby'!E14</f>
        <v>Vyplň údaj</v>
      </c>
      <c r="F18" s="386"/>
      <c r="G18" s="386"/>
      <c r="H18" s="386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32</v>
      </c>
      <c r="E20" s="36"/>
      <c r="F20" s="36"/>
      <c r="G20" s="36"/>
      <c r="H20" s="36"/>
      <c r="I20" s="107" t="s">
        <v>25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2444</v>
      </c>
      <c r="F21" s="36"/>
      <c r="G21" s="36"/>
      <c r="H21" s="36"/>
      <c r="I21" s="107" t="s">
        <v>28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33</v>
      </c>
      <c r="E23" s="36"/>
      <c r="F23" s="36"/>
      <c r="G23" s="36"/>
      <c r="H23" s="36"/>
      <c r="I23" s="107" t="s">
        <v>25</v>
      </c>
      <c r="J23" s="109" t="s">
        <v>19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34</v>
      </c>
      <c r="F24" s="36"/>
      <c r="G24" s="36"/>
      <c r="H24" s="36"/>
      <c r="I24" s="107" t="s">
        <v>28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7" t="s">
        <v>19</v>
      </c>
      <c r="F27" s="387"/>
      <c r="G27" s="387"/>
      <c r="H27" s="387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ROUND(J84,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41</v>
      </c>
      <c r="E33" s="107" t="s">
        <v>42</v>
      </c>
      <c r="F33" s="119">
        <f>ROUND((SUM(BE84:BE146)),  2)</f>
        <v>0</v>
      </c>
      <c r="G33" s="36"/>
      <c r="H33" s="36"/>
      <c r="I33" s="120">
        <v>0.21</v>
      </c>
      <c r="J33" s="119">
        <f>ROUND(((SUM(BE84:BE146))*I33),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43</v>
      </c>
      <c r="F34" s="119">
        <f>ROUND((SUM(BF84:BF146)),  2)</f>
        <v>0</v>
      </c>
      <c r="G34" s="36"/>
      <c r="H34" s="36"/>
      <c r="I34" s="120">
        <v>0.15</v>
      </c>
      <c r="J34" s="119">
        <f>ROUND(((SUM(BF84:BF146))*I34),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44</v>
      </c>
      <c r="F35" s="119">
        <f>ROUND((SUM(BG84:BG146)),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45</v>
      </c>
      <c r="F36" s="119">
        <f>ROUND((SUM(BH84:BH146)),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46</v>
      </c>
      <c r="F37" s="119">
        <f>ROUND((SUM(BI84:BI146)),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>
      <c r="A45" s="36"/>
      <c r="B45" s="37"/>
      <c r="C45" s="25" t="s">
        <v>97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8" t="str">
        <f>E7</f>
        <v>Oprava mostních objektů na trati Olomouc - Krnov v km 62,000 - 63,000</v>
      </c>
      <c r="F48" s="389"/>
      <c r="G48" s="389"/>
      <c r="H48" s="38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95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1" t="str">
        <f>E9</f>
        <v>SO 04 - Ochrana a úprava drážních sdělovacích kabelů</v>
      </c>
      <c r="F50" s="390"/>
      <c r="G50" s="390"/>
      <c r="H50" s="390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>
        <f>IF(J12="","",J12)</f>
        <v>0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1" t="s">
        <v>24</v>
      </c>
      <c r="D54" s="38"/>
      <c r="E54" s="38"/>
      <c r="F54" s="29" t="str">
        <f>E15</f>
        <v>Správa železnic, státní organizace</v>
      </c>
      <c r="G54" s="38"/>
      <c r="H54" s="38"/>
      <c r="I54" s="31" t="s">
        <v>32</v>
      </c>
      <c r="J54" s="34" t="str">
        <f>E21</f>
        <v>Ing. Lukáš Bari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33</v>
      </c>
      <c r="J55" s="34" t="str">
        <f>E24</f>
        <v>SUDOP Brno, spol. s.r.o.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98</v>
      </c>
      <c r="D57" s="133"/>
      <c r="E57" s="133"/>
      <c r="F57" s="133"/>
      <c r="G57" s="133"/>
      <c r="H57" s="133"/>
      <c r="I57" s="133"/>
      <c r="J57" s="134" t="s">
        <v>99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J84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100</v>
      </c>
    </row>
    <row r="60" spans="1:47" s="9" customFormat="1" ht="25" customHeight="1">
      <c r="B60" s="136"/>
      <c r="C60" s="137"/>
      <c r="D60" s="138" t="s">
        <v>101</v>
      </c>
      <c r="E60" s="139"/>
      <c r="F60" s="139"/>
      <c r="G60" s="139"/>
      <c r="H60" s="139"/>
      <c r="I60" s="139"/>
      <c r="J60" s="140">
        <f>J85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522</v>
      </c>
      <c r="E61" s="145"/>
      <c r="F61" s="145"/>
      <c r="G61" s="145"/>
      <c r="H61" s="145"/>
      <c r="I61" s="145"/>
      <c r="J61" s="146">
        <f>J86</f>
        <v>0</v>
      </c>
      <c r="K61" s="143"/>
      <c r="L61" s="147"/>
    </row>
    <row r="62" spans="1:47" s="9" customFormat="1" ht="25" customHeight="1">
      <c r="B62" s="136"/>
      <c r="C62" s="137"/>
      <c r="D62" s="138" t="s">
        <v>2445</v>
      </c>
      <c r="E62" s="139"/>
      <c r="F62" s="139"/>
      <c r="G62" s="139"/>
      <c r="H62" s="139"/>
      <c r="I62" s="139"/>
      <c r="J62" s="140">
        <f>J97</f>
        <v>0</v>
      </c>
      <c r="K62" s="137"/>
      <c r="L62" s="141"/>
    </row>
    <row r="63" spans="1:47" s="10" customFormat="1" ht="19.899999999999999" customHeight="1">
      <c r="B63" s="142"/>
      <c r="C63" s="143"/>
      <c r="D63" s="144" t="s">
        <v>2446</v>
      </c>
      <c r="E63" s="145"/>
      <c r="F63" s="145"/>
      <c r="G63" s="145"/>
      <c r="H63" s="145"/>
      <c r="I63" s="145"/>
      <c r="J63" s="146">
        <f>J98</f>
        <v>0</v>
      </c>
      <c r="K63" s="143"/>
      <c r="L63" s="147"/>
    </row>
    <row r="64" spans="1:47" s="9" customFormat="1" ht="25" customHeight="1">
      <c r="B64" s="136"/>
      <c r="C64" s="137"/>
      <c r="D64" s="138" t="s">
        <v>104</v>
      </c>
      <c r="E64" s="139"/>
      <c r="F64" s="139"/>
      <c r="G64" s="139"/>
      <c r="H64" s="139"/>
      <c r="I64" s="139"/>
      <c r="J64" s="140">
        <f>J125</f>
        <v>0</v>
      </c>
      <c r="K64" s="137"/>
      <c r="L64" s="141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0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7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7" customHeight="1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5" customHeight="1">
      <c r="A71" s="36"/>
      <c r="B71" s="37"/>
      <c r="C71" s="25" t="s">
        <v>105</v>
      </c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7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88" t="str">
        <f>E7</f>
        <v>Oprava mostních objektů na trati Olomouc - Krnov v km 62,000 - 63,000</v>
      </c>
      <c r="F74" s="389"/>
      <c r="G74" s="389"/>
      <c r="H74" s="389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95</v>
      </c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41" t="str">
        <f>E9</f>
        <v>SO 04 - Ochrana a úprava drážních sdělovacích kabelů</v>
      </c>
      <c r="F76" s="390"/>
      <c r="G76" s="390"/>
      <c r="H76" s="390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7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21</v>
      </c>
      <c r="D78" s="38"/>
      <c r="E78" s="38"/>
      <c r="F78" s="29" t="str">
        <f>F12</f>
        <v xml:space="preserve"> </v>
      </c>
      <c r="G78" s="38"/>
      <c r="H78" s="38"/>
      <c r="I78" s="31" t="s">
        <v>23</v>
      </c>
      <c r="J78" s="61">
        <f>IF(J12="","",J12)</f>
        <v>0</v>
      </c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7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15" customHeight="1">
      <c r="A80" s="36"/>
      <c r="B80" s="37"/>
      <c r="C80" s="31" t="s">
        <v>24</v>
      </c>
      <c r="D80" s="38"/>
      <c r="E80" s="38"/>
      <c r="F80" s="29" t="str">
        <f>E15</f>
        <v>Správa železnic, státní organizace</v>
      </c>
      <c r="G80" s="38"/>
      <c r="H80" s="38"/>
      <c r="I80" s="31" t="s">
        <v>32</v>
      </c>
      <c r="J80" s="34" t="str">
        <f>E21</f>
        <v>Ing. Lukáš Bari</v>
      </c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25.65" customHeight="1">
      <c r="A81" s="36"/>
      <c r="B81" s="37"/>
      <c r="C81" s="31" t="s">
        <v>30</v>
      </c>
      <c r="D81" s="38"/>
      <c r="E81" s="38"/>
      <c r="F81" s="29" t="str">
        <f>IF(E18="","",E18)</f>
        <v>Vyplň údaj</v>
      </c>
      <c r="G81" s="38"/>
      <c r="H81" s="38"/>
      <c r="I81" s="31" t="s">
        <v>33</v>
      </c>
      <c r="J81" s="34" t="str">
        <f>E24</f>
        <v>SUDOP Brno, spol. s.r.o.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0.2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11" customFormat="1" ht="29.25" customHeight="1">
      <c r="A83" s="148"/>
      <c r="B83" s="149"/>
      <c r="C83" s="150" t="s">
        <v>106</v>
      </c>
      <c r="D83" s="151" t="s">
        <v>56</v>
      </c>
      <c r="E83" s="151" t="s">
        <v>52</v>
      </c>
      <c r="F83" s="151" t="s">
        <v>53</v>
      </c>
      <c r="G83" s="151" t="s">
        <v>107</v>
      </c>
      <c r="H83" s="151" t="s">
        <v>108</v>
      </c>
      <c r="I83" s="151" t="s">
        <v>109</v>
      </c>
      <c r="J83" s="151" t="s">
        <v>99</v>
      </c>
      <c r="K83" s="152" t="s">
        <v>110</v>
      </c>
      <c r="L83" s="153"/>
      <c r="M83" s="70" t="s">
        <v>19</v>
      </c>
      <c r="N83" s="71" t="s">
        <v>41</v>
      </c>
      <c r="O83" s="71" t="s">
        <v>111</v>
      </c>
      <c r="P83" s="71" t="s">
        <v>112</v>
      </c>
      <c r="Q83" s="71" t="s">
        <v>113</v>
      </c>
      <c r="R83" s="71" t="s">
        <v>114</v>
      </c>
      <c r="S83" s="71" t="s">
        <v>115</v>
      </c>
      <c r="T83" s="72" t="s">
        <v>116</v>
      </c>
      <c r="U83" s="148"/>
      <c r="V83" s="148"/>
      <c r="W83" s="148"/>
      <c r="X83" s="148"/>
      <c r="Y83" s="148"/>
      <c r="Z83" s="148"/>
      <c r="AA83" s="148"/>
      <c r="AB83" s="148"/>
      <c r="AC83" s="148"/>
      <c r="AD83" s="148"/>
      <c r="AE83" s="148"/>
    </row>
    <row r="84" spans="1:65" s="2" customFormat="1" ht="22.75" customHeight="1">
      <c r="A84" s="36"/>
      <c r="B84" s="37"/>
      <c r="C84" s="77" t="s">
        <v>117</v>
      </c>
      <c r="D84" s="38"/>
      <c r="E84" s="38"/>
      <c r="F84" s="38"/>
      <c r="G84" s="38"/>
      <c r="H84" s="38"/>
      <c r="I84" s="38"/>
      <c r="J84" s="154">
        <f>BK84</f>
        <v>0</v>
      </c>
      <c r="K84" s="38"/>
      <c r="L84" s="41"/>
      <c r="M84" s="73"/>
      <c r="N84" s="155"/>
      <c r="O84" s="74"/>
      <c r="P84" s="156">
        <f>P85+P97+P125</f>
        <v>0</v>
      </c>
      <c r="Q84" s="74"/>
      <c r="R84" s="156">
        <f>R85+R97+R125</f>
        <v>4.4280000000000007E-2</v>
      </c>
      <c r="S84" s="74"/>
      <c r="T84" s="157">
        <f>T85+T97+T125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9" t="s">
        <v>70</v>
      </c>
      <c r="AU84" s="19" t="s">
        <v>100</v>
      </c>
      <c r="BK84" s="158">
        <f>BK85+BK97+BK125</f>
        <v>0</v>
      </c>
    </row>
    <row r="85" spans="1:65" s="12" customFormat="1" ht="25.9" customHeight="1">
      <c r="B85" s="159"/>
      <c r="C85" s="160"/>
      <c r="D85" s="161" t="s">
        <v>70</v>
      </c>
      <c r="E85" s="162" t="s">
        <v>118</v>
      </c>
      <c r="F85" s="162" t="s">
        <v>119</v>
      </c>
      <c r="G85" s="160"/>
      <c r="H85" s="160"/>
      <c r="I85" s="163"/>
      <c r="J85" s="164">
        <f>BK85</f>
        <v>0</v>
      </c>
      <c r="K85" s="160"/>
      <c r="L85" s="165"/>
      <c r="M85" s="166"/>
      <c r="N85" s="167"/>
      <c r="O85" s="167"/>
      <c r="P85" s="168">
        <f>P86</f>
        <v>0</v>
      </c>
      <c r="Q85" s="167"/>
      <c r="R85" s="168">
        <f>R86</f>
        <v>0</v>
      </c>
      <c r="S85" s="167"/>
      <c r="T85" s="169">
        <f>T86</f>
        <v>0</v>
      </c>
      <c r="AR85" s="170" t="s">
        <v>79</v>
      </c>
      <c r="AT85" s="171" t="s">
        <v>70</v>
      </c>
      <c r="AU85" s="171" t="s">
        <v>71</v>
      </c>
      <c r="AY85" s="170" t="s">
        <v>120</v>
      </c>
      <c r="BK85" s="172">
        <f>BK86</f>
        <v>0</v>
      </c>
    </row>
    <row r="86" spans="1:65" s="12" customFormat="1" ht="22.75" customHeight="1">
      <c r="B86" s="159"/>
      <c r="C86" s="160"/>
      <c r="D86" s="161" t="s">
        <v>70</v>
      </c>
      <c r="E86" s="173" t="s">
        <v>79</v>
      </c>
      <c r="F86" s="173" t="s">
        <v>533</v>
      </c>
      <c r="G86" s="160"/>
      <c r="H86" s="160"/>
      <c r="I86" s="163"/>
      <c r="J86" s="174">
        <f>BK86</f>
        <v>0</v>
      </c>
      <c r="K86" s="160"/>
      <c r="L86" s="165"/>
      <c r="M86" s="166"/>
      <c r="N86" s="167"/>
      <c r="O86" s="167"/>
      <c r="P86" s="168">
        <f>SUM(P87:P96)</f>
        <v>0</v>
      </c>
      <c r="Q86" s="167"/>
      <c r="R86" s="168">
        <f>SUM(R87:R96)</f>
        <v>0</v>
      </c>
      <c r="S86" s="167"/>
      <c r="T86" s="169">
        <f>SUM(T87:T96)</f>
        <v>0</v>
      </c>
      <c r="AR86" s="170" t="s">
        <v>79</v>
      </c>
      <c r="AT86" s="171" t="s">
        <v>70</v>
      </c>
      <c r="AU86" s="171" t="s">
        <v>79</v>
      </c>
      <c r="AY86" s="170" t="s">
        <v>120</v>
      </c>
      <c r="BK86" s="172">
        <f>SUM(BK87:BK96)</f>
        <v>0</v>
      </c>
    </row>
    <row r="87" spans="1:65" s="2" customFormat="1" ht="37.75" customHeight="1">
      <c r="A87" s="36"/>
      <c r="B87" s="37"/>
      <c r="C87" s="175" t="s">
        <v>79</v>
      </c>
      <c r="D87" s="175" t="s">
        <v>123</v>
      </c>
      <c r="E87" s="176" t="s">
        <v>2447</v>
      </c>
      <c r="F87" s="177" t="s">
        <v>2448</v>
      </c>
      <c r="G87" s="178" t="s">
        <v>136</v>
      </c>
      <c r="H87" s="179">
        <v>32.96</v>
      </c>
      <c r="I87" s="180"/>
      <c r="J87" s="181">
        <f>ROUND(I87*H87,2)</f>
        <v>0</v>
      </c>
      <c r="K87" s="177" t="s">
        <v>190</v>
      </c>
      <c r="L87" s="41"/>
      <c r="M87" s="182" t="s">
        <v>19</v>
      </c>
      <c r="N87" s="183" t="s">
        <v>42</v>
      </c>
      <c r="O87" s="66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6" t="s">
        <v>128</v>
      </c>
      <c r="AT87" s="186" t="s">
        <v>123</v>
      </c>
      <c r="AU87" s="186" t="s">
        <v>81</v>
      </c>
      <c r="AY87" s="19" t="s">
        <v>120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9" t="s">
        <v>79</v>
      </c>
      <c r="BK87" s="187">
        <f>ROUND(I87*H87,2)</f>
        <v>0</v>
      </c>
      <c r="BL87" s="19" t="s">
        <v>128</v>
      </c>
      <c r="BM87" s="186" t="s">
        <v>2449</v>
      </c>
    </row>
    <row r="88" spans="1:65" s="13" customFormat="1" ht="10">
      <c r="B88" s="188"/>
      <c r="C88" s="189"/>
      <c r="D88" s="190" t="s">
        <v>130</v>
      </c>
      <c r="E88" s="191" t="s">
        <v>19</v>
      </c>
      <c r="F88" s="192" t="s">
        <v>2450</v>
      </c>
      <c r="G88" s="189"/>
      <c r="H88" s="193">
        <v>21.599999999999998</v>
      </c>
      <c r="I88" s="194"/>
      <c r="J88" s="189"/>
      <c r="K88" s="189"/>
      <c r="L88" s="195"/>
      <c r="M88" s="196"/>
      <c r="N88" s="197"/>
      <c r="O88" s="197"/>
      <c r="P88" s="197"/>
      <c r="Q88" s="197"/>
      <c r="R88" s="197"/>
      <c r="S88" s="197"/>
      <c r="T88" s="198"/>
      <c r="AT88" s="199" t="s">
        <v>130</v>
      </c>
      <c r="AU88" s="199" t="s">
        <v>81</v>
      </c>
      <c r="AV88" s="13" t="s">
        <v>81</v>
      </c>
      <c r="AW88" s="13" t="s">
        <v>132</v>
      </c>
      <c r="AX88" s="13" t="s">
        <v>71</v>
      </c>
      <c r="AY88" s="199" t="s">
        <v>120</v>
      </c>
    </row>
    <row r="89" spans="1:65" s="13" customFormat="1" ht="10">
      <c r="B89" s="188"/>
      <c r="C89" s="189"/>
      <c r="D89" s="190" t="s">
        <v>130</v>
      </c>
      <c r="E89" s="191" t="s">
        <v>19</v>
      </c>
      <c r="F89" s="192" t="s">
        <v>2451</v>
      </c>
      <c r="G89" s="189"/>
      <c r="H89" s="193">
        <v>3.3600000000000003</v>
      </c>
      <c r="I89" s="194"/>
      <c r="J89" s="189"/>
      <c r="K89" s="189"/>
      <c r="L89" s="195"/>
      <c r="M89" s="196"/>
      <c r="N89" s="197"/>
      <c r="O89" s="197"/>
      <c r="P89" s="197"/>
      <c r="Q89" s="197"/>
      <c r="R89" s="197"/>
      <c r="S89" s="197"/>
      <c r="T89" s="198"/>
      <c r="AT89" s="199" t="s">
        <v>130</v>
      </c>
      <c r="AU89" s="199" t="s">
        <v>81</v>
      </c>
      <c r="AV89" s="13" t="s">
        <v>81</v>
      </c>
      <c r="AW89" s="13" t="s">
        <v>132</v>
      </c>
      <c r="AX89" s="13" t="s">
        <v>71</v>
      </c>
      <c r="AY89" s="199" t="s">
        <v>120</v>
      </c>
    </row>
    <row r="90" spans="1:65" s="13" customFormat="1" ht="10">
      <c r="B90" s="188"/>
      <c r="C90" s="189"/>
      <c r="D90" s="190" t="s">
        <v>130</v>
      </c>
      <c r="E90" s="191" t="s">
        <v>19</v>
      </c>
      <c r="F90" s="192" t="s">
        <v>2452</v>
      </c>
      <c r="G90" s="189"/>
      <c r="H90" s="193">
        <v>8</v>
      </c>
      <c r="I90" s="194"/>
      <c r="J90" s="189"/>
      <c r="K90" s="189"/>
      <c r="L90" s="195"/>
      <c r="M90" s="196"/>
      <c r="N90" s="197"/>
      <c r="O90" s="197"/>
      <c r="P90" s="197"/>
      <c r="Q90" s="197"/>
      <c r="R90" s="197"/>
      <c r="S90" s="197"/>
      <c r="T90" s="198"/>
      <c r="AT90" s="199" t="s">
        <v>130</v>
      </c>
      <c r="AU90" s="199" t="s">
        <v>81</v>
      </c>
      <c r="AV90" s="13" t="s">
        <v>81</v>
      </c>
      <c r="AW90" s="13" t="s">
        <v>132</v>
      </c>
      <c r="AX90" s="13" t="s">
        <v>71</v>
      </c>
      <c r="AY90" s="199" t="s">
        <v>120</v>
      </c>
    </row>
    <row r="91" spans="1:65" s="14" customFormat="1" ht="10">
      <c r="B91" s="200"/>
      <c r="C91" s="201"/>
      <c r="D91" s="190" t="s">
        <v>130</v>
      </c>
      <c r="E91" s="202" t="s">
        <v>19</v>
      </c>
      <c r="F91" s="203" t="s">
        <v>133</v>
      </c>
      <c r="G91" s="201"/>
      <c r="H91" s="204">
        <v>32.959999999999994</v>
      </c>
      <c r="I91" s="205"/>
      <c r="J91" s="201"/>
      <c r="K91" s="201"/>
      <c r="L91" s="206"/>
      <c r="M91" s="207"/>
      <c r="N91" s="208"/>
      <c r="O91" s="208"/>
      <c r="P91" s="208"/>
      <c r="Q91" s="208"/>
      <c r="R91" s="208"/>
      <c r="S91" s="208"/>
      <c r="T91" s="209"/>
      <c r="AT91" s="210" t="s">
        <v>130</v>
      </c>
      <c r="AU91" s="210" t="s">
        <v>81</v>
      </c>
      <c r="AV91" s="14" t="s">
        <v>128</v>
      </c>
      <c r="AW91" s="14" t="s">
        <v>132</v>
      </c>
      <c r="AX91" s="14" t="s">
        <v>79</v>
      </c>
      <c r="AY91" s="210" t="s">
        <v>120</v>
      </c>
    </row>
    <row r="92" spans="1:65" s="2" customFormat="1" ht="24.15" customHeight="1">
      <c r="A92" s="36"/>
      <c r="B92" s="37"/>
      <c r="C92" s="175" t="s">
        <v>81</v>
      </c>
      <c r="D92" s="175" t="s">
        <v>123</v>
      </c>
      <c r="E92" s="176" t="s">
        <v>443</v>
      </c>
      <c r="F92" s="177" t="s">
        <v>444</v>
      </c>
      <c r="G92" s="178" t="s">
        <v>136</v>
      </c>
      <c r="H92" s="179">
        <v>32.96</v>
      </c>
      <c r="I92" s="180"/>
      <c r="J92" s="181">
        <f>ROUND(I92*H92,2)</f>
        <v>0</v>
      </c>
      <c r="K92" s="177" t="s">
        <v>190</v>
      </c>
      <c r="L92" s="41"/>
      <c r="M92" s="182" t="s">
        <v>19</v>
      </c>
      <c r="N92" s="183" t="s">
        <v>42</v>
      </c>
      <c r="O92" s="66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128</v>
      </c>
      <c r="AT92" s="186" t="s">
        <v>123</v>
      </c>
      <c r="AU92" s="186" t="s">
        <v>81</v>
      </c>
      <c r="AY92" s="19" t="s">
        <v>120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9" t="s">
        <v>79</v>
      </c>
      <c r="BK92" s="187">
        <f>ROUND(I92*H92,2)</f>
        <v>0</v>
      </c>
      <c r="BL92" s="19" t="s">
        <v>128</v>
      </c>
      <c r="BM92" s="186" t="s">
        <v>2453</v>
      </c>
    </row>
    <row r="93" spans="1:65" s="13" customFormat="1" ht="10">
      <c r="B93" s="188"/>
      <c r="C93" s="189"/>
      <c r="D93" s="190" t="s">
        <v>130</v>
      </c>
      <c r="E93" s="191" t="s">
        <v>19</v>
      </c>
      <c r="F93" s="192" t="s">
        <v>2450</v>
      </c>
      <c r="G93" s="189"/>
      <c r="H93" s="193">
        <v>21.599999999999998</v>
      </c>
      <c r="I93" s="194"/>
      <c r="J93" s="189"/>
      <c r="K93" s="189"/>
      <c r="L93" s="195"/>
      <c r="M93" s="196"/>
      <c r="N93" s="197"/>
      <c r="O93" s="197"/>
      <c r="P93" s="197"/>
      <c r="Q93" s="197"/>
      <c r="R93" s="197"/>
      <c r="S93" s="197"/>
      <c r="T93" s="198"/>
      <c r="AT93" s="199" t="s">
        <v>130</v>
      </c>
      <c r="AU93" s="199" t="s">
        <v>81</v>
      </c>
      <c r="AV93" s="13" t="s">
        <v>81</v>
      </c>
      <c r="AW93" s="13" t="s">
        <v>132</v>
      </c>
      <c r="AX93" s="13" t="s">
        <v>71</v>
      </c>
      <c r="AY93" s="199" t="s">
        <v>120</v>
      </c>
    </row>
    <row r="94" spans="1:65" s="13" customFormat="1" ht="10">
      <c r="B94" s="188"/>
      <c r="C94" s="189"/>
      <c r="D94" s="190" t="s">
        <v>130</v>
      </c>
      <c r="E94" s="191" t="s">
        <v>19</v>
      </c>
      <c r="F94" s="192" t="s">
        <v>2451</v>
      </c>
      <c r="G94" s="189"/>
      <c r="H94" s="193">
        <v>3.3600000000000003</v>
      </c>
      <c r="I94" s="194"/>
      <c r="J94" s="189"/>
      <c r="K94" s="189"/>
      <c r="L94" s="195"/>
      <c r="M94" s="196"/>
      <c r="N94" s="197"/>
      <c r="O94" s="197"/>
      <c r="P94" s="197"/>
      <c r="Q94" s="197"/>
      <c r="R94" s="197"/>
      <c r="S94" s="197"/>
      <c r="T94" s="198"/>
      <c r="AT94" s="199" t="s">
        <v>130</v>
      </c>
      <c r="AU94" s="199" t="s">
        <v>81</v>
      </c>
      <c r="AV94" s="13" t="s">
        <v>81</v>
      </c>
      <c r="AW94" s="13" t="s">
        <v>132</v>
      </c>
      <c r="AX94" s="13" t="s">
        <v>71</v>
      </c>
      <c r="AY94" s="199" t="s">
        <v>120</v>
      </c>
    </row>
    <row r="95" spans="1:65" s="13" customFormat="1" ht="10">
      <c r="B95" s="188"/>
      <c r="C95" s="189"/>
      <c r="D95" s="190" t="s">
        <v>130</v>
      </c>
      <c r="E95" s="191" t="s">
        <v>19</v>
      </c>
      <c r="F95" s="192" t="s">
        <v>2452</v>
      </c>
      <c r="G95" s="189"/>
      <c r="H95" s="193">
        <v>8</v>
      </c>
      <c r="I95" s="194"/>
      <c r="J95" s="189"/>
      <c r="K95" s="189"/>
      <c r="L95" s="195"/>
      <c r="M95" s="196"/>
      <c r="N95" s="197"/>
      <c r="O95" s="197"/>
      <c r="P95" s="197"/>
      <c r="Q95" s="197"/>
      <c r="R95" s="197"/>
      <c r="S95" s="197"/>
      <c r="T95" s="198"/>
      <c r="AT95" s="199" t="s">
        <v>130</v>
      </c>
      <c r="AU95" s="199" t="s">
        <v>81</v>
      </c>
      <c r="AV95" s="13" t="s">
        <v>81</v>
      </c>
      <c r="AW95" s="13" t="s">
        <v>132</v>
      </c>
      <c r="AX95" s="13" t="s">
        <v>71</v>
      </c>
      <c r="AY95" s="199" t="s">
        <v>120</v>
      </c>
    </row>
    <row r="96" spans="1:65" s="14" customFormat="1" ht="10">
      <c r="B96" s="200"/>
      <c r="C96" s="201"/>
      <c r="D96" s="190" t="s">
        <v>130</v>
      </c>
      <c r="E96" s="202" t="s">
        <v>19</v>
      </c>
      <c r="F96" s="203" t="s">
        <v>133</v>
      </c>
      <c r="G96" s="201"/>
      <c r="H96" s="204">
        <v>32.959999999999994</v>
      </c>
      <c r="I96" s="205"/>
      <c r="J96" s="201"/>
      <c r="K96" s="201"/>
      <c r="L96" s="206"/>
      <c r="M96" s="207"/>
      <c r="N96" s="208"/>
      <c r="O96" s="208"/>
      <c r="P96" s="208"/>
      <c r="Q96" s="208"/>
      <c r="R96" s="208"/>
      <c r="S96" s="208"/>
      <c r="T96" s="209"/>
      <c r="AT96" s="210" t="s">
        <v>130</v>
      </c>
      <c r="AU96" s="210" t="s">
        <v>81</v>
      </c>
      <c r="AV96" s="14" t="s">
        <v>128</v>
      </c>
      <c r="AW96" s="14" t="s">
        <v>132</v>
      </c>
      <c r="AX96" s="14" t="s">
        <v>79</v>
      </c>
      <c r="AY96" s="210" t="s">
        <v>120</v>
      </c>
    </row>
    <row r="97" spans="1:65" s="12" customFormat="1" ht="25.9" customHeight="1">
      <c r="B97" s="159"/>
      <c r="C97" s="160"/>
      <c r="D97" s="161" t="s">
        <v>70</v>
      </c>
      <c r="E97" s="162" t="s">
        <v>186</v>
      </c>
      <c r="F97" s="162" t="s">
        <v>2454</v>
      </c>
      <c r="G97" s="160"/>
      <c r="H97" s="160"/>
      <c r="I97" s="163"/>
      <c r="J97" s="164">
        <f>BK97</f>
        <v>0</v>
      </c>
      <c r="K97" s="160"/>
      <c r="L97" s="165"/>
      <c r="M97" s="166"/>
      <c r="N97" s="167"/>
      <c r="O97" s="167"/>
      <c r="P97" s="168">
        <f>P98</f>
        <v>0</v>
      </c>
      <c r="Q97" s="167"/>
      <c r="R97" s="168">
        <f>R98</f>
        <v>4.4280000000000007E-2</v>
      </c>
      <c r="S97" s="167"/>
      <c r="T97" s="169">
        <f>T98</f>
        <v>0</v>
      </c>
      <c r="AR97" s="170" t="s">
        <v>151</v>
      </c>
      <c r="AT97" s="171" t="s">
        <v>70</v>
      </c>
      <c r="AU97" s="171" t="s">
        <v>71</v>
      </c>
      <c r="AY97" s="170" t="s">
        <v>120</v>
      </c>
      <c r="BK97" s="172">
        <f>BK98</f>
        <v>0</v>
      </c>
    </row>
    <row r="98" spans="1:65" s="12" customFormat="1" ht="22.75" customHeight="1">
      <c r="B98" s="159"/>
      <c r="C98" s="160"/>
      <c r="D98" s="161" t="s">
        <v>70</v>
      </c>
      <c r="E98" s="173" t="s">
        <v>2455</v>
      </c>
      <c r="F98" s="173" t="s">
        <v>2456</v>
      </c>
      <c r="G98" s="160"/>
      <c r="H98" s="160"/>
      <c r="I98" s="163"/>
      <c r="J98" s="174">
        <f>BK98</f>
        <v>0</v>
      </c>
      <c r="K98" s="160"/>
      <c r="L98" s="165"/>
      <c r="M98" s="166"/>
      <c r="N98" s="167"/>
      <c r="O98" s="167"/>
      <c r="P98" s="168">
        <f>SUM(P99:P124)</f>
        <v>0</v>
      </c>
      <c r="Q98" s="167"/>
      <c r="R98" s="168">
        <f>SUM(R99:R124)</f>
        <v>4.4280000000000007E-2</v>
      </c>
      <c r="S98" s="167"/>
      <c r="T98" s="169">
        <f>SUM(T99:T124)</f>
        <v>0</v>
      </c>
      <c r="AR98" s="170" t="s">
        <v>151</v>
      </c>
      <c r="AT98" s="171" t="s">
        <v>70</v>
      </c>
      <c r="AU98" s="171" t="s">
        <v>79</v>
      </c>
      <c r="AY98" s="170" t="s">
        <v>120</v>
      </c>
      <c r="BK98" s="172">
        <f>SUM(BK99:BK124)</f>
        <v>0</v>
      </c>
    </row>
    <row r="99" spans="1:65" s="2" customFormat="1" ht="49" customHeight="1">
      <c r="A99" s="36"/>
      <c r="B99" s="37"/>
      <c r="C99" s="175" t="s">
        <v>151</v>
      </c>
      <c r="D99" s="175" t="s">
        <v>123</v>
      </c>
      <c r="E99" s="176" t="s">
        <v>2457</v>
      </c>
      <c r="F99" s="177" t="s">
        <v>2458</v>
      </c>
      <c r="G99" s="178" t="s">
        <v>301</v>
      </c>
      <c r="H99" s="179">
        <v>320</v>
      </c>
      <c r="I99" s="180"/>
      <c r="J99" s="181">
        <f>ROUND(I99*H99,2)</f>
        <v>0</v>
      </c>
      <c r="K99" s="177" t="s">
        <v>190</v>
      </c>
      <c r="L99" s="41"/>
      <c r="M99" s="182" t="s">
        <v>19</v>
      </c>
      <c r="N99" s="183" t="s">
        <v>42</v>
      </c>
      <c r="O99" s="66"/>
      <c r="P99" s="184">
        <f>O99*H99</f>
        <v>0</v>
      </c>
      <c r="Q99" s="184">
        <v>0</v>
      </c>
      <c r="R99" s="184">
        <f>Q99*H99</f>
        <v>0</v>
      </c>
      <c r="S99" s="184">
        <v>0</v>
      </c>
      <c r="T99" s="185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453</v>
      </c>
      <c r="AT99" s="186" t="s">
        <v>123</v>
      </c>
      <c r="AU99" s="186" t="s">
        <v>81</v>
      </c>
      <c r="AY99" s="19" t="s">
        <v>120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9" t="s">
        <v>79</v>
      </c>
      <c r="BK99" s="187">
        <f>ROUND(I99*H99,2)</f>
        <v>0</v>
      </c>
      <c r="BL99" s="19" t="s">
        <v>453</v>
      </c>
      <c r="BM99" s="186" t="s">
        <v>2459</v>
      </c>
    </row>
    <row r="100" spans="1:65" s="2" customFormat="1" ht="24.15" customHeight="1">
      <c r="A100" s="36"/>
      <c r="B100" s="37"/>
      <c r="C100" s="175" t="s">
        <v>128</v>
      </c>
      <c r="D100" s="175" t="s">
        <v>123</v>
      </c>
      <c r="E100" s="176" t="s">
        <v>2460</v>
      </c>
      <c r="F100" s="177" t="s">
        <v>2461</v>
      </c>
      <c r="G100" s="178" t="s">
        <v>301</v>
      </c>
      <c r="H100" s="179">
        <v>110</v>
      </c>
      <c r="I100" s="180"/>
      <c r="J100" s="181">
        <f>ROUND(I100*H100,2)</f>
        <v>0</v>
      </c>
      <c r="K100" s="177" t="s">
        <v>190</v>
      </c>
      <c r="L100" s="41"/>
      <c r="M100" s="182" t="s">
        <v>19</v>
      </c>
      <c r="N100" s="183" t="s">
        <v>42</v>
      </c>
      <c r="O100" s="66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453</v>
      </c>
      <c r="AT100" s="186" t="s">
        <v>123</v>
      </c>
      <c r="AU100" s="186" t="s">
        <v>81</v>
      </c>
      <c r="AY100" s="19" t="s">
        <v>120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79</v>
      </c>
      <c r="BK100" s="187">
        <f>ROUND(I100*H100,2)</f>
        <v>0</v>
      </c>
      <c r="BL100" s="19" t="s">
        <v>453</v>
      </c>
      <c r="BM100" s="186" t="s">
        <v>2462</v>
      </c>
    </row>
    <row r="101" spans="1:65" s="13" customFormat="1" ht="10">
      <c r="B101" s="188"/>
      <c r="C101" s="189"/>
      <c r="D101" s="190" t="s">
        <v>130</v>
      </c>
      <c r="E101" s="191" t="s">
        <v>19</v>
      </c>
      <c r="F101" s="192" t="s">
        <v>2463</v>
      </c>
      <c r="G101" s="189"/>
      <c r="H101" s="193">
        <v>20</v>
      </c>
      <c r="I101" s="194"/>
      <c r="J101" s="189"/>
      <c r="K101" s="189"/>
      <c r="L101" s="195"/>
      <c r="M101" s="196"/>
      <c r="N101" s="197"/>
      <c r="O101" s="197"/>
      <c r="P101" s="197"/>
      <c r="Q101" s="197"/>
      <c r="R101" s="197"/>
      <c r="S101" s="197"/>
      <c r="T101" s="198"/>
      <c r="AT101" s="199" t="s">
        <v>130</v>
      </c>
      <c r="AU101" s="199" t="s">
        <v>81</v>
      </c>
      <c r="AV101" s="13" t="s">
        <v>81</v>
      </c>
      <c r="AW101" s="13" t="s">
        <v>132</v>
      </c>
      <c r="AX101" s="13" t="s">
        <v>71</v>
      </c>
      <c r="AY101" s="199" t="s">
        <v>120</v>
      </c>
    </row>
    <row r="102" spans="1:65" s="13" customFormat="1" ht="10">
      <c r="B102" s="188"/>
      <c r="C102" s="189"/>
      <c r="D102" s="190" t="s">
        <v>130</v>
      </c>
      <c r="E102" s="191" t="s">
        <v>19</v>
      </c>
      <c r="F102" s="192" t="s">
        <v>2464</v>
      </c>
      <c r="G102" s="189"/>
      <c r="H102" s="193">
        <v>90</v>
      </c>
      <c r="I102" s="194"/>
      <c r="J102" s="189"/>
      <c r="K102" s="189"/>
      <c r="L102" s="195"/>
      <c r="M102" s="196"/>
      <c r="N102" s="197"/>
      <c r="O102" s="197"/>
      <c r="P102" s="197"/>
      <c r="Q102" s="197"/>
      <c r="R102" s="197"/>
      <c r="S102" s="197"/>
      <c r="T102" s="198"/>
      <c r="AT102" s="199" t="s">
        <v>130</v>
      </c>
      <c r="AU102" s="199" t="s">
        <v>81</v>
      </c>
      <c r="AV102" s="13" t="s">
        <v>81</v>
      </c>
      <c r="AW102" s="13" t="s">
        <v>132</v>
      </c>
      <c r="AX102" s="13" t="s">
        <v>71</v>
      </c>
      <c r="AY102" s="199" t="s">
        <v>120</v>
      </c>
    </row>
    <row r="103" spans="1:65" s="14" customFormat="1" ht="10">
      <c r="B103" s="200"/>
      <c r="C103" s="201"/>
      <c r="D103" s="190" t="s">
        <v>130</v>
      </c>
      <c r="E103" s="202" t="s">
        <v>19</v>
      </c>
      <c r="F103" s="203" t="s">
        <v>133</v>
      </c>
      <c r="G103" s="201"/>
      <c r="H103" s="204">
        <v>110</v>
      </c>
      <c r="I103" s="205"/>
      <c r="J103" s="201"/>
      <c r="K103" s="201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130</v>
      </c>
      <c r="AU103" s="210" t="s">
        <v>81</v>
      </c>
      <c r="AV103" s="14" t="s">
        <v>128</v>
      </c>
      <c r="AW103" s="14" t="s">
        <v>132</v>
      </c>
      <c r="AX103" s="14" t="s">
        <v>79</v>
      </c>
      <c r="AY103" s="210" t="s">
        <v>120</v>
      </c>
    </row>
    <row r="104" spans="1:65" s="2" customFormat="1" ht="16.5" customHeight="1">
      <c r="A104" s="36"/>
      <c r="B104" s="37"/>
      <c r="C104" s="175" t="s">
        <v>121</v>
      </c>
      <c r="D104" s="175" t="s">
        <v>123</v>
      </c>
      <c r="E104" s="176" t="s">
        <v>2465</v>
      </c>
      <c r="F104" s="177" t="s">
        <v>2466</v>
      </c>
      <c r="G104" s="178" t="s">
        <v>301</v>
      </c>
      <c r="H104" s="179">
        <v>320</v>
      </c>
      <c r="I104" s="180"/>
      <c r="J104" s="181">
        <f>ROUND(I104*H104,2)</f>
        <v>0</v>
      </c>
      <c r="K104" s="177" t="s">
        <v>190</v>
      </c>
      <c r="L104" s="41"/>
      <c r="M104" s="182" t="s">
        <v>19</v>
      </c>
      <c r="N104" s="183" t="s">
        <v>42</v>
      </c>
      <c r="O104" s="66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453</v>
      </c>
      <c r="AT104" s="186" t="s">
        <v>123</v>
      </c>
      <c r="AU104" s="186" t="s">
        <v>81</v>
      </c>
      <c r="AY104" s="19" t="s">
        <v>120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9" t="s">
        <v>79</v>
      </c>
      <c r="BK104" s="187">
        <f>ROUND(I104*H104,2)</f>
        <v>0</v>
      </c>
      <c r="BL104" s="19" t="s">
        <v>453</v>
      </c>
      <c r="BM104" s="186" t="s">
        <v>2467</v>
      </c>
    </row>
    <row r="105" spans="1:65" s="2" customFormat="1" ht="16.5" customHeight="1">
      <c r="A105" s="36"/>
      <c r="B105" s="37"/>
      <c r="C105" s="175" t="s">
        <v>195</v>
      </c>
      <c r="D105" s="175" t="s">
        <v>123</v>
      </c>
      <c r="E105" s="176" t="s">
        <v>2468</v>
      </c>
      <c r="F105" s="177" t="s">
        <v>2469</v>
      </c>
      <c r="G105" s="178" t="s">
        <v>301</v>
      </c>
      <c r="H105" s="179">
        <v>40</v>
      </c>
      <c r="I105" s="180"/>
      <c r="J105" s="181">
        <f>ROUND(I105*H105,2)</f>
        <v>0</v>
      </c>
      <c r="K105" s="177" t="s">
        <v>19</v>
      </c>
      <c r="L105" s="41"/>
      <c r="M105" s="182" t="s">
        <v>19</v>
      </c>
      <c r="N105" s="183" t="s">
        <v>42</v>
      </c>
      <c r="O105" s="66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919</v>
      </c>
      <c r="AT105" s="186" t="s">
        <v>123</v>
      </c>
      <c r="AU105" s="186" t="s">
        <v>81</v>
      </c>
      <c r="AY105" s="19" t="s">
        <v>120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9" t="s">
        <v>79</v>
      </c>
      <c r="BK105" s="187">
        <f>ROUND(I105*H105,2)</f>
        <v>0</v>
      </c>
      <c r="BL105" s="19" t="s">
        <v>919</v>
      </c>
      <c r="BM105" s="186" t="s">
        <v>2470</v>
      </c>
    </row>
    <row r="106" spans="1:65" s="13" customFormat="1" ht="10">
      <c r="B106" s="188"/>
      <c r="C106" s="189"/>
      <c r="D106" s="190" t="s">
        <v>130</v>
      </c>
      <c r="E106" s="191" t="s">
        <v>19</v>
      </c>
      <c r="F106" s="192" t="s">
        <v>2471</v>
      </c>
      <c r="G106" s="189"/>
      <c r="H106" s="193">
        <v>40</v>
      </c>
      <c r="I106" s="194"/>
      <c r="J106" s="189"/>
      <c r="K106" s="189"/>
      <c r="L106" s="195"/>
      <c r="M106" s="196"/>
      <c r="N106" s="197"/>
      <c r="O106" s="197"/>
      <c r="P106" s="197"/>
      <c r="Q106" s="197"/>
      <c r="R106" s="197"/>
      <c r="S106" s="197"/>
      <c r="T106" s="198"/>
      <c r="AT106" s="199" t="s">
        <v>130</v>
      </c>
      <c r="AU106" s="199" t="s">
        <v>81</v>
      </c>
      <c r="AV106" s="13" t="s">
        <v>81</v>
      </c>
      <c r="AW106" s="13" t="s">
        <v>132</v>
      </c>
      <c r="AX106" s="13" t="s">
        <v>79</v>
      </c>
      <c r="AY106" s="199" t="s">
        <v>120</v>
      </c>
    </row>
    <row r="107" spans="1:65" s="2" customFormat="1" ht="16.5" customHeight="1">
      <c r="A107" s="36"/>
      <c r="B107" s="37"/>
      <c r="C107" s="175" t="s">
        <v>201</v>
      </c>
      <c r="D107" s="175" t="s">
        <v>123</v>
      </c>
      <c r="E107" s="176" t="s">
        <v>2472</v>
      </c>
      <c r="F107" s="177" t="s">
        <v>2473</v>
      </c>
      <c r="G107" s="178" t="s">
        <v>301</v>
      </c>
      <c r="H107" s="179">
        <v>117</v>
      </c>
      <c r="I107" s="180"/>
      <c r="J107" s="181">
        <f>ROUND(I107*H107,2)</f>
        <v>0</v>
      </c>
      <c r="K107" s="177" t="s">
        <v>19</v>
      </c>
      <c r="L107" s="41"/>
      <c r="M107" s="182" t="s">
        <v>19</v>
      </c>
      <c r="N107" s="183" t="s">
        <v>42</v>
      </c>
      <c r="O107" s="66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919</v>
      </c>
      <c r="AT107" s="186" t="s">
        <v>123</v>
      </c>
      <c r="AU107" s="186" t="s">
        <v>81</v>
      </c>
      <c r="AY107" s="19" t="s">
        <v>120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9" t="s">
        <v>79</v>
      </c>
      <c r="BK107" s="187">
        <f>ROUND(I107*H107,2)</f>
        <v>0</v>
      </c>
      <c r="BL107" s="19" t="s">
        <v>919</v>
      </c>
      <c r="BM107" s="186" t="s">
        <v>2474</v>
      </c>
    </row>
    <row r="108" spans="1:65" s="13" customFormat="1" ht="10">
      <c r="B108" s="188"/>
      <c r="C108" s="189"/>
      <c r="D108" s="190" t="s">
        <v>130</v>
      </c>
      <c r="E108" s="191" t="s">
        <v>19</v>
      </c>
      <c r="F108" s="192" t="s">
        <v>2463</v>
      </c>
      <c r="G108" s="189"/>
      <c r="H108" s="193">
        <v>20</v>
      </c>
      <c r="I108" s="194"/>
      <c r="J108" s="189"/>
      <c r="K108" s="189"/>
      <c r="L108" s="195"/>
      <c r="M108" s="196"/>
      <c r="N108" s="197"/>
      <c r="O108" s="197"/>
      <c r="P108" s="197"/>
      <c r="Q108" s="197"/>
      <c r="R108" s="197"/>
      <c r="S108" s="197"/>
      <c r="T108" s="198"/>
      <c r="AT108" s="199" t="s">
        <v>130</v>
      </c>
      <c r="AU108" s="199" t="s">
        <v>81</v>
      </c>
      <c r="AV108" s="13" t="s">
        <v>81</v>
      </c>
      <c r="AW108" s="13" t="s">
        <v>132</v>
      </c>
      <c r="AX108" s="13" t="s">
        <v>71</v>
      </c>
      <c r="AY108" s="199" t="s">
        <v>120</v>
      </c>
    </row>
    <row r="109" spans="1:65" s="13" customFormat="1" ht="10">
      <c r="B109" s="188"/>
      <c r="C109" s="189"/>
      <c r="D109" s="190" t="s">
        <v>130</v>
      </c>
      <c r="E109" s="191" t="s">
        <v>19</v>
      </c>
      <c r="F109" s="192" t="s">
        <v>2475</v>
      </c>
      <c r="G109" s="189"/>
      <c r="H109" s="193">
        <v>97</v>
      </c>
      <c r="I109" s="194"/>
      <c r="J109" s="189"/>
      <c r="K109" s="189"/>
      <c r="L109" s="195"/>
      <c r="M109" s="196"/>
      <c r="N109" s="197"/>
      <c r="O109" s="197"/>
      <c r="P109" s="197"/>
      <c r="Q109" s="197"/>
      <c r="R109" s="197"/>
      <c r="S109" s="197"/>
      <c r="T109" s="198"/>
      <c r="AT109" s="199" t="s">
        <v>130</v>
      </c>
      <c r="AU109" s="199" t="s">
        <v>81</v>
      </c>
      <c r="AV109" s="13" t="s">
        <v>81</v>
      </c>
      <c r="AW109" s="13" t="s">
        <v>132</v>
      </c>
      <c r="AX109" s="13" t="s">
        <v>71</v>
      </c>
      <c r="AY109" s="199" t="s">
        <v>120</v>
      </c>
    </row>
    <row r="110" spans="1:65" s="14" customFormat="1" ht="10">
      <c r="B110" s="200"/>
      <c r="C110" s="201"/>
      <c r="D110" s="190" t="s">
        <v>130</v>
      </c>
      <c r="E110" s="202" t="s">
        <v>19</v>
      </c>
      <c r="F110" s="203" t="s">
        <v>133</v>
      </c>
      <c r="G110" s="201"/>
      <c r="H110" s="204">
        <v>117</v>
      </c>
      <c r="I110" s="205"/>
      <c r="J110" s="201"/>
      <c r="K110" s="201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130</v>
      </c>
      <c r="AU110" s="210" t="s">
        <v>81</v>
      </c>
      <c r="AV110" s="14" t="s">
        <v>128</v>
      </c>
      <c r="AW110" s="14" t="s">
        <v>132</v>
      </c>
      <c r="AX110" s="14" t="s">
        <v>79</v>
      </c>
      <c r="AY110" s="210" t="s">
        <v>120</v>
      </c>
    </row>
    <row r="111" spans="1:65" s="2" customFormat="1" ht="16.5" customHeight="1">
      <c r="A111" s="36"/>
      <c r="B111" s="37"/>
      <c r="C111" s="175" t="s">
        <v>191</v>
      </c>
      <c r="D111" s="175" t="s">
        <v>123</v>
      </c>
      <c r="E111" s="176" t="s">
        <v>2476</v>
      </c>
      <c r="F111" s="177" t="s">
        <v>2477</v>
      </c>
      <c r="G111" s="178" t="s">
        <v>301</v>
      </c>
      <c r="H111" s="179">
        <v>50</v>
      </c>
      <c r="I111" s="180"/>
      <c r="J111" s="181">
        <f>ROUND(I111*H111,2)</f>
        <v>0</v>
      </c>
      <c r="K111" s="177" t="s">
        <v>19</v>
      </c>
      <c r="L111" s="41"/>
      <c r="M111" s="182" t="s">
        <v>19</v>
      </c>
      <c r="N111" s="183" t="s">
        <v>42</v>
      </c>
      <c r="O111" s="66"/>
      <c r="P111" s="184">
        <f>O111*H111</f>
        <v>0</v>
      </c>
      <c r="Q111" s="184">
        <v>8.8000000000000003E-4</v>
      </c>
      <c r="R111" s="184">
        <f>Q111*H111</f>
        <v>4.4000000000000004E-2</v>
      </c>
      <c r="S111" s="184">
        <v>0</v>
      </c>
      <c r="T111" s="185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6" t="s">
        <v>453</v>
      </c>
      <c r="AT111" s="186" t="s">
        <v>123</v>
      </c>
      <c r="AU111" s="186" t="s">
        <v>81</v>
      </c>
      <c r="AY111" s="19" t="s">
        <v>120</v>
      </c>
      <c r="BE111" s="187">
        <f>IF(N111="základní",J111,0)</f>
        <v>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9" t="s">
        <v>79</v>
      </c>
      <c r="BK111" s="187">
        <f>ROUND(I111*H111,2)</f>
        <v>0</v>
      </c>
      <c r="BL111" s="19" t="s">
        <v>453</v>
      </c>
      <c r="BM111" s="186" t="s">
        <v>2478</v>
      </c>
    </row>
    <row r="112" spans="1:65" s="13" customFormat="1" ht="10">
      <c r="B112" s="188"/>
      <c r="C112" s="189"/>
      <c r="D112" s="190" t="s">
        <v>130</v>
      </c>
      <c r="E112" s="191" t="s">
        <v>19</v>
      </c>
      <c r="F112" s="192" t="s">
        <v>2479</v>
      </c>
      <c r="G112" s="189"/>
      <c r="H112" s="193">
        <v>50</v>
      </c>
      <c r="I112" s="194"/>
      <c r="J112" s="189"/>
      <c r="K112" s="189"/>
      <c r="L112" s="195"/>
      <c r="M112" s="196"/>
      <c r="N112" s="197"/>
      <c r="O112" s="197"/>
      <c r="P112" s="197"/>
      <c r="Q112" s="197"/>
      <c r="R112" s="197"/>
      <c r="S112" s="197"/>
      <c r="T112" s="198"/>
      <c r="AT112" s="199" t="s">
        <v>130</v>
      </c>
      <c r="AU112" s="199" t="s">
        <v>81</v>
      </c>
      <c r="AV112" s="13" t="s">
        <v>81</v>
      </c>
      <c r="AW112" s="13" t="s">
        <v>132</v>
      </c>
      <c r="AX112" s="13" t="s">
        <v>79</v>
      </c>
      <c r="AY112" s="199" t="s">
        <v>120</v>
      </c>
    </row>
    <row r="113" spans="1:65" s="2" customFormat="1" ht="16.5" customHeight="1">
      <c r="A113" s="36"/>
      <c r="B113" s="37"/>
      <c r="C113" s="232" t="s">
        <v>213</v>
      </c>
      <c r="D113" s="232" t="s">
        <v>186</v>
      </c>
      <c r="E113" s="233" t="s">
        <v>2480</v>
      </c>
      <c r="F113" s="234" t="s">
        <v>2481</v>
      </c>
      <c r="G113" s="235" t="s">
        <v>301</v>
      </c>
      <c r="H113" s="236">
        <v>110</v>
      </c>
      <c r="I113" s="237"/>
      <c r="J113" s="238">
        <f>ROUND(I113*H113,2)</f>
        <v>0</v>
      </c>
      <c r="K113" s="234" t="s">
        <v>190</v>
      </c>
      <c r="L113" s="239"/>
      <c r="M113" s="240" t="s">
        <v>19</v>
      </c>
      <c r="N113" s="241" t="s">
        <v>42</v>
      </c>
      <c r="O113" s="66"/>
      <c r="P113" s="184">
        <f>O113*H113</f>
        <v>0</v>
      </c>
      <c r="Q113" s="184">
        <v>0</v>
      </c>
      <c r="R113" s="184">
        <f>Q113*H113</f>
        <v>0</v>
      </c>
      <c r="S113" s="184">
        <v>0</v>
      </c>
      <c r="T113" s="18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453</v>
      </c>
      <c r="AT113" s="186" t="s">
        <v>186</v>
      </c>
      <c r="AU113" s="186" t="s">
        <v>81</v>
      </c>
      <c r="AY113" s="19" t="s">
        <v>120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9" t="s">
        <v>79</v>
      </c>
      <c r="BK113" s="187">
        <f>ROUND(I113*H113,2)</f>
        <v>0</v>
      </c>
      <c r="BL113" s="19" t="s">
        <v>453</v>
      </c>
      <c r="BM113" s="186" t="s">
        <v>2482</v>
      </c>
    </row>
    <row r="114" spans="1:65" s="13" customFormat="1" ht="10">
      <c r="B114" s="188"/>
      <c r="C114" s="189"/>
      <c r="D114" s="190" t="s">
        <v>130</v>
      </c>
      <c r="E114" s="191" t="s">
        <v>19</v>
      </c>
      <c r="F114" s="192" t="s">
        <v>2463</v>
      </c>
      <c r="G114" s="189"/>
      <c r="H114" s="193">
        <v>20</v>
      </c>
      <c r="I114" s="194"/>
      <c r="J114" s="189"/>
      <c r="K114" s="189"/>
      <c r="L114" s="195"/>
      <c r="M114" s="196"/>
      <c r="N114" s="197"/>
      <c r="O114" s="197"/>
      <c r="P114" s="197"/>
      <c r="Q114" s="197"/>
      <c r="R114" s="197"/>
      <c r="S114" s="197"/>
      <c r="T114" s="198"/>
      <c r="AT114" s="199" t="s">
        <v>130</v>
      </c>
      <c r="AU114" s="199" t="s">
        <v>81</v>
      </c>
      <c r="AV114" s="13" t="s">
        <v>81</v>
      </c>
      <c r="AW114" s="13" t="s">
        <v>132</v>
      </c>
      <c r="AX114" s="13" t="s">
        <v>71</v>
      </c>
      <c r="AY114" s="199" t="s">
        <v>120</v>
      </c>
    </row>
    <row r="115" spans="1:65" s="13" customFormat="1" ht="10">
      <c r="B115" s="188"/>
      <c r="C115" s="189"/>
      <c r="D115" s="190" t="s">
        <v>130</v>
      </c>
      <c r="E115" s="191" t="s">
        <v>19</v>
      </c>
      <c r="F115" s="192" t="s">
        <v>2464</v>
      </c>
      <c r="G115" s="189"/>
      <c r="H115" s="193">
        <v>90</v>
      </c>
      <c r="I115" s="194"/>
      <c r="J115" s="189"/>
      <c r="K115" s="189"/>
      <c r="L115" s="195"/>
      <c r="M115" s="196"/>
      <c r="N115" s="197"/>
      <c r="O115" s="197"/>
      <c r="P115" s="197"/>
      <c r="Q115" s="197"/>
      <c r="R115" s="197"/>
      <c r="S115" s="197"/>
      <c r="T115" s="198"/>
      <c r="AT115" s="199" t="s">
        <v>130</v>
      </c>
      <c r="AU115" s="199" t="s">
        <v>81</v>
      </c>
      <c r="AV115" s="13" t="s">
        <v>81</v>
      </c>
      <c r="AW115" s="13" t="s">
        <v>132</v>
      </c>
      <c r="AX115" s="13" t="s">
        <v>71</v>
      </c>
      <c r="AY115" s="199" t="s">
        <v>120</v>
      </c>
    </row>
    <row r="116" spans="1:65" s="14" customFormat="1" ht="10">
      <c r="B116" s="200"/>
      <c r="C116" s="201"/>
      <c r="D116" s="190" t="s">
        <v>130</v>
      </c>
      <c r="E116" s="202" t="s">
        <v>19</v>
      </c>
      <c r="F116" s="203" t="s">
        <v>133</v>
      </c>
      <c r="G116" s="201"/>
      <c r="H116" s="204">
        <v>110</v>
      </c>
      <c r="I116" s="205"/>
      <c r="J116" s="201"/>
      <c r="K116" s="201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130</v>
      </c>
      <c r="AU116" s="210" t="s">
        <v>81</v>
      </c>
      <c r="AV116" s="14" t="s">
        <v>128</v>
      </c>
      <c r="AW116" s="14" t="s">
        <v>132</v>
      </c>
      <c r="AX116" s="14" t="s">
        <v>79</v>
      </c>
      <c r="AY116" s="210" t="s">
        <v>120</v>
      </c>
    </row>
    <row r="117" spans="1:65" s="2" customFormat="1" ht="16.5" customHeight="1">
      <c r="A117" s="36"/>
      <c r="B117" s="37"/>
      <c r="C117" s="232" t="s">
        <v>220</v>
      </c>
      <c r="D117" s="232" t="s">
        <v>186</v>
      </c>
      <c r="E117" s="233" t="s">
        <v>2483</v>
      </c>
      <c r="F117" s="234" t="s">
        <v>2484</v>
      </c>
      <c r="G117" s="235" t="s">
        <v>204</v>
      </c>
      <c r="H117" s="236">
        <v>110</v>
      </c>
      <c r="I117" s="237"/>
      <c r="J117" s="238">
        <f>ROUND(I117*H117,2)</f>
        <v>0</v>
      </c>
      <c r="K117" s="234" t="s">
        <v>190</v>
      </c>
      <c r="L117" s="239"/>
      <c r="M117" s="240" t="s">
        <v>19</v>
      </c>
      <c r="N117" s="241" t="s">
        <v>42</v>
      </c>
      <c r="O117" s="66"/>
      <c r="P117" s="184">
        <f>O117*H117</f>
        <v>0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453</v>
      </c>
      <c r="AT117" s="186" t="s">
        <v>186</v>
      </c>
      <c r="AU117" s="186" t="s">
        <v>81</v>
      </c>
      <c r="AY117" s="19" t="s">
        <v>120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9" t="s">
        <v>79</v>
      </c>
      <c r="BK117" s="187">
        <f>ROUND(I117*H117,2)</f>
        <v>0</v>
      </c>
      <c r="BL117" s="19" t="s">
        <v>453</v>
      </c>
      <c r="BM117" s="186" t="s">
        <v>2485</v>
      </c>
    </row>
    <row r="118" spans="1:65" s="2" customFormat="1" ht="16.5" customHeight="1">
      <c r="A118" s="36"/>
      <c r="B118" s="37"/>
      <c r="C118" s="232" t="s">
        <v>229</v>
      </c>
      <c r="D118" s="232" t="s">
        <v>186</v>
      </c>
      <c r="E118" s="233" t="s">
        <v>2486</v>
      </c>
      <c r="F118" s="234" t="s">
        <v>2487</v>
      </c>
      <c r="G118" s="235" t="s">
        <v>301</v>
      </c>
      <c r="H118" s="236">
        <v>50</v>
      </c>
      <c r="I118" s="237"/>
      <c r="J118" s="238">
        <f>ROUND(I118*H118,2)</f>
        <v>0</v>
      </c>
      <c r="K118" s="234" t="s">
        <v>190</v>
      </c>
      <c r="L118" s="239"/>
      <c r="M118" s="240" t="s">
        <v>19</v>
      </c>
      <c r="N118" s="241" t="s">
        <v>42</v>
      </c>
      <c r="O118" s="66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6" t="s">
        <v>1369</v>
      </c>
      <c r="AT118" s="186" t="s">
        <v>186</v>
      </c>
      <c r="AU118" s="186" t="s">
        <v>81</v>
      </c>
      <c r="AY118" s="19" t="s">
        <v>120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9" t="s">
        <v>79</v>
      </c>
      <c r="BK118" s="187">
        <f>ROUND(I118*H118,2)</f>
        <v>0</v>
      </c>
      <c r="BL118" s="19" t="s">
        <v>1369</v>
      </c>
      <c r="BM118" s="186" t="s">
        <v>2488</v>
      </c>
    </row>
    <row r="119" spans="1:65" s="13" customFormat="1" ht="10">
      <c r="B119" s="188"/>
      <c r="C119" s="189"/>
      <c r="D119" s="190" t="s">
        <v>130</v>
      </c>
      <c r="E119" s="191" t="s">
        <v>19</v>
      </c>
      <c r="F119" s="192" t="s">
        <v>2479</v>
      </c>
      <c r="G119" s="189"/>
      <c r="H119" s="193">
        <v>50</v>
      </c>
      <c r="I119" s="194"/>
      <c r="J119" s="189"/>
      <c r="K119" s="189"/>
      <c r="L119" s="195"/>
      <c r="M119" s="196"/>
      <c r="N119" s="197"/>
      <c r="O119" s="197"/>
      <c r="P119" s="197"/>
      <c r="Q119" s="197"/>
      <c r="R119" s="197"/>
      <c r="S119" s="197"/>
      <c r="T119" s="198"/>
      <c r="AT119" s="199" t="s">
        <v>130</v>
      </c>
      <c r="AU119" s="199" t="s">
        <v>81</v>
      </c>
      <c r="AV119" s="13" t="s">
        <v>81</v>
      </c>
      <c r="AW119" s="13" t="s">
        <v>132</v>
      </c>
      <c r="AX119" s="13" t="s">
        <v>79</v>
      </c>
      <c r="AY119" s="199" t="s">
        <v>120</v>
      </c>
    </row>
    <row r="120" spans="1:65" s="2" customFormat="1" ht="16.5" customHeight="1">
      <c r="A120" s="36"/>
      <c r="B120" s="37"/>
      <c r="C120" s="232" t="s">
        <v>235</v>
      </c>
      <c r="D120" s="232" t="s">
        <v>186</v>
      </c>
      <c r="E120" s="233" t="s">
        <v>2489</v>
      </c>
      <c r="F120" s="234" t="s">
        <v>2490</v>
      </c>
      <c r="G120" s="235" t="s">
        <v>301</v>
      </c>
      <c r="H120" s="236">
        <v>28</v>
      </c>
      <c r="I120" s="237"/>
      <c r="J120" s="238">
        <f>ROUND(I120*H120,2)</f>
        <v>0</v>
      </c>
      <c r="K120" s="234" t="s">
        <v>19</v>
      </c>
      <c r="L120" s="239"/>
      <c r="M120" s="240" t="s">
        <v>19</v>
      </c>
      <c r="N120" s="241" t="s">
        <v>42</v>
      </c>
      <c r="O120" s="66"/>
      <c r="P120" s="184">
        <f>O120*H120</f>
        <v>0</v>
      </c>
      <c r="Q120" s="184">
        <v>1.0000000000000001E-5</v>
      </c>
      <c r="R120" s="184">
        <f>Q120*H120</f>
        <v>2.8000000000000003E-4</v>
      </c>
      <c r="S120" s="184">
        <v>0</v>
      </c>
      <c r="T120" s="18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1369</v>
      </c>
      <c r="AT120" s="186" t="s">
        <v>186</v>
      </c>
      <c r="AU120" s="186" t="s">
        <v>81</v>
      </c>
      <c r="AY120" s="19" t="s">
        <v>120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9" t="s">
        <v>79</v>
      </c>
      <c r="BK120" s="187">
        <f>ROUND(I120*H120,2)</f>
        <v>0</v>
      </c>
      <c r="BL120" s="19" t="s">
        <v>1369</v>
      </c>
      <c r="BM120" s="186" t="s">
        <v>2491</v>
      </c>
    </row>
    <row r="121" spans="1:65" s="15" customFormat="1" ht="10">
      <c r="B121" s="211"/>
      <c r="C121" s="212"/>
      <c r="D121" s="190" t="s">
        <v>130</v>
      </c>
      <c r="E121" s="213" t="s">
        <v>19</v>
      </c>
      <c r="F121" s="214" t="s">
        <v>2492</v>
      </c>
      <c r="G121" s="212"/>
      <c r="H121" s="213" t="s">
        <v>19</v>
      </c>
      <c r="I121" s="215"/>
      <c r="J121" s="212"/>
      <c r="K121" s="212"/>
      <c r="L121" s="216"/>
      <c r="M121" s="217"/>
      <c r="N121" s="218"/>
      <c r="O121" s="218"/>
      <c r="P121" s="218"/>
      <c r="Q121" s="218"/>
      <c r="R121" s="218"/>
      <c r="S121" s="218"/>
      <c r="T121" s="219"/>
      <c r="AT121" s="220" t="s">
        <v>130</v>
      </c>
      <c r="AU121" s="220" t="s">
        <v>81</v>
      </c>
      <c r="AV121" s="15" t="s">
        <v>79</v>
      </c>
      <c r="AW121" s="15" t="s">
        <v>132</v>
      </c>
      <c r="AX121" s="15" t="s">
        <v>71</v>
      </c>
      <c r="AY121" s="220" t="s">
        <v>120</v>
      </c>
    </row>
    <row r="122" spans="1:65" s="13" customFormat="1" ht="10">
      <c r="B122" s="188"/>
      <c r="C122" s="189"/>
      <c r="D122" s="190" t="s">
        <v>130</v>
      </c>
      <c r="E122" s="191" t="s">
        <v>19</v>
      </c>
      <c r="F122" s="192" t="s">
        <v>2493</v>
      </c>
      <c r="G122" s="189"/>
      <c r="H122" s="193">
        <v>28.000000000000004</v>
      </c>
      <c r="I122" s="194"/>
      <c r="J122" s="189"/>
      <c r="K122" s="189"/>
      <c r="L122" s="195"/>
      <c r="M122" s="196"/>
      <c r="N122" s="197"/>
      <c r="O122" s="197"/>
      <c r="P122" s="197"/>
      <c r="Q122" s="197"/>
      <c r="R122" s="197"/>
      <c r="S122" s="197"/>
      <c r="T122" s="198"/>
      <c r="AT122" s="199" t="s">
        <v>130</v>
      </c>
      <c r="AU122" s="199" t="s">
        <v>81</v>
      </c>
      <c r="AV122" s="13" t="s">
        <v>81</v>
      </c>
      <c r="AW122" s="13" t="s">
        <v>132</v>
      </c>
      <c r="AX122" s="13" t="s">
        <v>71</v>
      </c>
      <c r="AY122" s="199" t="s">
        <v>120</v>
      </c>
    </row>
    <row r="123" spans="1:65" s="14" customFormat="1" ht="10">
      <c r="B123" s="200"/>
      <c r="C123" s="201"/>
      <c r="D123" s="190" t="s">
        <v>130</v>
      </c>
      <c r="E123" s="202" t="s">
        <v>19</v>
      </c>
      <c r="F123" s="203" t="s">
        <v>133</v>
      </c>
      <c r="G123" s="201"/>
      <c r="H123" s="204">
        <v>28.000000000000004</v>
      </c>
      <c r="I123" s="205"/>
      <c r="J123" s="201"/>
      <c r="K123" s="201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130</v>
      </c>
      <c r="AU123" s="210" t="s">
        <v>81</v>
      </c>
      <c r="AV123" s="14" t="s">
        <v>128</v>
      </c>
      <c r="AW123" s="14" t="s">
        <v>132</v>
      </c>
      <c r="AX123" s="14" t="s">
        <v>79</v>
      </c>
      <c r="AY123" s="210" t="s">
        <v>120</v>
      </c>
    </row>
    <row r="124" spans="1:65" s="2" customFormat="1" ht="33" customHeight="1">
      <c r="A124" s="36"/>
      <c r="B124" s="37"/>
      <c r="C124" s="232" t="s">
        <v>240</v>
      </c>
      <c r="D124" s="232" t="s">
        <v>186</v>
      </c>
      <c r="E124" s="233" t="s">
        <v>2494</v>
      </c>
      <c r="F124" s="234" t="s">
        <v>2495</v>
      </c>
      <c r="G124" s="235" t="s">
        <v>204</v>
      </c>
      <c r="H124" s="236">
        <v>4</v>
      </c>
      <c r="I124" s="237"/>
      <c r="J124" s="238">
        <f>ROUND(I124*H124,2)</f>
        <v>0</v>
      </c>
      <c r="K124" s="234" t="s">
        <v>190</v>
      </c>
      <c r="L124" s="239"/>
      <c r="M124" s="240" t="s">
        <v>19</v>
      </c>
      <c r="N124" s="241" t="s">
        <v>42</v>
      </c>
      <c r="O124" s="66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2496</v>
      </c>
      <c r="AT124" s="186" t="s">
        <v>186</v>
      </c>
      <c r="AU124" s="186" t="s">
        <v>81</v>
      </c>
      <c r="AY124" s="19" t="s">
        <v>120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9" t="s">
        <v>79</v>
      </c>
      <c r="BK124" s="187">
        <f>ROUND(I124*H124,2)</f>
        <v>0</v>
      </c>
      <c r="BL124" s="19" t="s">
        <v>919</v>
      </c>
      <c r="BM124" s="186" t="s">
        <v>2497</v>
      </c>
    </row>
    <row r="125" spans="1:65" s="12" customFormat="1" ht="25.9" customHeight="1">
      <c r="B125" s="159"/>
      <c r="C125" s="160"/>
      <c r="D125" s="161" t="s">
        <v>70</v>
      </c>
      <c r="E125" s="162" t="s">
        <v>448</v>
      </c>
      <c r="F125" s="162" t="s">
        <v>449</v>
      </c>
      <c r="G125" s="160"/>
      <c r="H125" s="160"/>
      <c r="I125" s="163"/>
      <c r="J125" s="164">
        <f>BK125</f>
        <v>0</v>
      </c>
      <c r="K125" s="160"/>
      <c r="L125" s="165"/>
      <c r="M125" s="166"/>
      <c r="N125" s="167"/>
      <c r="O125" s="167"/>
      <c r="P125" s="168">
        <f>SUM(P126:P146)</f>
        <v>0</v>
      </c>
      <c r="Q125" s="167"/>
      <c r="R125" s="168">
        <f>SUM(R126:R146)</f>
        <v>0</v>
      </c>
      <c r="S125" s="167"/>
      <c r="T125" s="169">
        <f>SUM(T126:T146)</f>
        <v>0</v>
      </c>
      <c r="AR125" s="170" t="s">
        <v>128</v>
      </c>
      <c r="AT125" s="171" t="s">
        <v>70</v>
      </c>
      <c r="AU125" s="171" t="s">
        <v>71</v>
      </c>
      <c r="AY125" s="170" t="s">
        <v>120</v>
      </c>
      <c r="BK125" s="172">
        <f>SUM(BK126:BK146)</f>
        <v>0</v>
      </c>
    </row>
    <row r="126" spans="1:65" s="2" customFormat="1" ht="16.5" customHeight="1">
      <c r="A126" s="36"/>
      <c r="B126" s="37"/>
      <c r="C126" s="232" t="s">
        <v>244</v>
      </c>
      <c r="D126" s="232" t="s">
        <v>186</v>
      </c>
      <c r="E126" s="233" t="s">
        <v>2498</v>
      </c>
      <c r="F126" s="234" t="s">
        <v>2499</v>
      </c>
      <c r="G126" s="235" t="s">
        <v>204</v>
      </c>
      <c r="H126" s="236">
        <v>4</v>
      </c>
      <c r="I126" s="237"/>
      <c r="J126" s="238">
        <f>ROUND(I126*H126,2)</f>
        <v>0</v>
      </c>
      <c r="K126" s="234" t="s">
        <v>190</v>
      </c>
      <c r="L126" s="239"/>
      <c r="M126" s="240" t="s">
        <v>19</v>
      </c>
      <c r="N126" s="241" t="s">
        <v>42</v>
      </c>
      <c r="O126" s="66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6" t="s">
        <v>453</v>
      </c>
      <c r="AT126" s="186" t="s">
        <v>186</v>
      </c>
      <c r="AU126" s="186" t="s">
        <v>79</v>
      </c>
      <c r="AY126" s="19" t="s">
        <v>120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9" t="s">
        <v>79</v>
      </c>
      <c r="BK126" s="187">
        <f>ROUND(I126*H126,2)</f>
        <v>0</v>
      </c>
      <c r="BL126" s="19" t="s">
        <v>453</v>
      </c>
      <c r="BM126" s="186" t="s">
        <v>2500</v>
      </c>
    </row>
    <row r="127" spans="1:65" s="2" customFormat="1" ht="16.5" customHeight="1">
      <c r="A127" s="36"/>
      <c r="B127" s="37"/>
      <c r="C127" s="175" t="s">
        <v>8</v>
      </c>
      <c r="D127" s="175" t="s">
        <v>123</v>
      </c>
      <c r="E127" s="176" t="s">
        <v>2501</v>
      </c>
      <c r="F127" s="177" t="s">
        <v>2502</v>
      </c>
      <c r="G127" s="178" t="s">
        <v>204</v>
      </c>
      <c r="H127" s="179">
        <v>4</v>
      </c>
      <c r="I127" s="180"/>
      <c r="J127" s="181">
        <f>ROUND(I127*H127,2)</f>
        <v>0</v>
      </c>
      <c r="K127" s="177" t="s">
        <v>190</v>
      </c>
      <c r="L127" s="41"/>
      <c r="M127" s="182" t="s">
        <v>19</v>
      </c>
      <c r="N127" s="183" t="s">
        <v>42</v>
      </c>
      <c r="O127" s="66"/>
      <c r="P127" s="184">
        <f>O127*H127</f>
        <v>0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6" t="s">
        <v>453</v>
      </c>
      <c r="AT127" s="186" t="s">
        <v>123</v>
      </c>
      <c r="AU127" s="186" t="s">
        <v>79</v>
      </c>
      <c r="AY127" s="19" t="s">
        <v>120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9" t="s">
        <v>79</v>
      </c>
      <c r="BK127" s="187">
        <f>ROUND(I127*H127,2)</f>
        <v>0</v>
      </c>
      <c r="BL127" s="19" t="s">
        <v>453</v>
      </c>
      <c r="BM127" s="186" t="s">
        <v>2503</v>
      </c>
    </row>
    <row r="128" spans="1:65" s="2" customFormat="1" ht="16.5" customHeight="1">
      <c r="A128" s="36"/>
      <c r="B128" s="37"/>
      <c r="C128" s="175" t="s">
        <v>252</v>
      </c>
      <c r="D128" s="175" t="s">
        <v>123</v>
      </c>
      <c r="E128" s="176" t="s">
        <v>2504</v>
      </c>
      <c r="F128" s="177" t="s">
        <v>2505</v>
      </c>
      <c r="G128" s="178" t="s">
        <v>301</v>
      </c>
      <c r="H128" s="179">
        <v>13</v>
      </c>
      <c r="I128" s="180"/>
      <c r="J128" s="181">
        <f>ROUND(I128*H128,2)</f>
        <v>0</v>
      </c>
      <c r="K128" s="177" t="s">
        <v>190</v>
      </c>
      <c r="L128" s="41"/>
      <c r="M128" s="182" t="s">
        <v>19</v>
      </c>
      <c r="N128" s="183" t="s">
        <v>42</v>
      </c>
      <c r="O128" s="66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453</v>
      </c>
      <c r="AT128" s="186" t="s">
        <v>123</v>
      </c>
      <c r="AU128" s="186" t="s">
        <v>79</v>
      </c>
      <c r="AY128" s="19" t="s">
        <v>120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9" t="s">
        <v>79</v>
      </c>
      <c r="BK128" s="187">
        <f>ROUND(I128*H128,2)</f>
        <v>0</v>
      </c>
      <c r="BL128" s="19" t="s">
        <v>453</v>
      </c>
      <c r="BM128" s="186" t="s">
        <v>2506</v>
      </c>
    </row>
    <row r="129" spans="1:65" s="13" customFormat="1" ht="10">
      <c r="B129" s="188"/>
      <c r="C129" s="189"/>
      <c r="D129" s="190" t="s">
        <v>130</v>
      </c>
      <c r="E129" s="191" t="s">
        <v>19</v>
      </c>
      <c r="F129" s="192" t="s">
        <v>2507</v>
      </c>
      <c r="G129" s="189"/>
      <c r="H129" s="193">
        <v>13</v>
      </c>
      <c r="I129" s="194"/>
      <c r="J129" s="189"/>
      <c r="K129" s="189"/>
      <c r="L129" s="195"/>
      <c r="M129" s="196"/>
      <c r="N129" s="197"/>
      <c r="O129" s="197"/>
      <c r="P129" s="197"/>
      <c r="Q129" s="197"/>
      <c r="R129" s="197"/>
      <c r="S129" s="197"/>
      <c r="T129" s="198"/>
      <c r="AT129" s="199" t="s">
        <v>130</v>
      </c>
      <c r="AU129" s="199" t="s">
        <v>79</v>
      </c>
      <c r="AV129" s="13" t="s">
        <v>81</v>
      </c>
      <c r="AW129" s="13" t="s">
        <v>132</v>
      </c>
      <c r="AX129" s="13" t="s">
        <v>79</v>
      </c>
      <c r="AY129" s="199" t="s">
        <v>120</v>
      </c>
    </row>
    <row r="130" spans="1:65" s="2" customFormat="1" ht="16.5" customHeight="1">
      <c r="A130" s="36"/>
      <c r="B130" s="37"/>
      <c r="C130" s="175" t="s">
        <v>257</v>
      </c>
      <c r="D130" s="175" t="s">
        <v>123</v>
      </c>
      <c r="E130" s="176" t="s">
        <v>2508</v>
      </c>
      <c r="F130" s="177" t="s">
        <v>2509</v>
      </c>
      <c r="G130" s="178" t="s">
        <v>204</v>
      </c>
      <c r="H130" s="179">
        <v>160</v>
      </c>
      <c r="I130" s="180"/>
      <c r="J130" s="181">
        <f>ROUND(I130*H130,2)</f>
        <v>0</v>
      </c>
      <c r="K130" s="177" t="s">
        <v>190</v>
      </c>
      <c r="L130" s="41"/>
      <c r="M130" s="182" t="s">
        <v>19</v>
      </c>
      <c r="N130" s="183" t="s">
        <v>42</v>
      </c>
      <c r="O130" s="66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453</v>
      </c>
      <c r="AT130" s="186" t="s">
        <v>123</v>
      </c>
      <c r="AU130" s="186" t="s">
        <v>79</v>
      </c>
      <c r="AY130" s="19" t="s">
        <v>120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9" t="s">
        <v>79</v>
      </c>
      <c r="BK130" s="187">
        <f>ROUND(I130*H130,2)</f>
        <v>0</v>
      </c>
      <c r="BL130" s="19" t="s">
        <v>453</v>
      </c>
      <c r="BM130" s="186" t="s">
        <v>2510</v>
      </c>
    </row>
    <row r="131" spans="1:65" s="13" customFormat="1" ht="10">
      <c r="B131" s="188"/>
      <c r="C131" s="189"/>
      <c r="D131" s="190" t="s">
        <v>130</v>
      </c>
      <c r="E131" s="191" t="s">
        <v>19</v>
      </c>
      <c r="F131" s="192" t="s">
        <v>2511</v>
      </c>
      <c r="G131" s="189"/>
      <c r="H131" s="193">
        <v>70</v>
      </c>
      <c r="I131" s="194"/>
      <c r="J131" s="189"/>
      <c r="K131" s="189"/>
      <c r="L131" s="195"/>
      <c r="M131" s="196"/>
      <c r="N131" s="197"/>
      <c r="O131" s="197"/>
      <c r="P131" s="197"/>
      <c r="Q131" s="197"/>
      <c r="R131" s="197"/>
      <c r="S131" s="197"/>
      <c r="T131" s="198"/>
      <c r="AT131" s="199" t="s">
        <v>130</v>
      </c>
      <c r="AU131" s="199" t="s">
        <v>79</v>
      </c>
      <c r="AV131" s="13" t="s">
        <v>81</v>
      </c>
      <c r="AW131" s="13" t="s">
        <v>132</v>
      </c>
      <c r="AX131" s="13" t="s">
        <v>71</v>
      </c>
      <c r="AY131" s="199" t="s">
        <v>120</v>
      </c>
    </row>
    <row r="132" spans="1:65" s="13" customFormat="1" ht="10">
      <c r="B132" s="188"/>
      <c r="C132" s="189"/>
      <c r="D132" s="190" t="s">
        <v>130</v>
      </c>
      <c r="E132" s="191" t="s">
        <v>19</v>
      </c>
      <c r="F132" s="192" t="s">
        <v>2464</v>
      </c>
      <c r="G132" s="189"/>
      <c r="H132" s="193">
        <v>90</v>
      </c>
      <c r="I132" s="194"/>
      <c r="J132" s="189"/>
      <c r="K132" s="189"/>
      <c r="L132" s="195"/>
      <c r="M132" s="196"/>
      <c r="N132" s="197"/>
      <c r="O132" s="197"/>
      <c r="P132" s="197"/>
      <c r="Q132" s="197"/>
      <c r="R132" s="197"/>
      <c r="S132" s="197"/>
      <c r="T132" s="198"/>
      <c r="AT132" s="199" t="s">
        <v>130</v>
      </c>
      <c r="AU132" s="199" t="s">
        <v>79</v>
      </c>
      <c r="AV132" s="13" t="s">
        <v>81</v>
      </c>
      <c r="AW132" s="13" t="s">
        <v>132</v>
      </c>
      <c r="AX132" s="13" t="s">
        <v>71</v>
      </c>
      <c r="AY132" s="199" t="s">
        <v>120</v>
      </c>
    </row>
    <row r="133" spans="1:65" s="14" customFormat="1" ht="10">
      <c r="B133" s="200"/>
      <c r="C133" s="201"/>
      <c r="D133" s="190" t="s">
        <v>130</v>
      </c>
      <c r="E133" s="202" t="s">
        <v>19</v>
      </c>
      <c r="F133" s="203" t="s">
        <v>133</v>
      </c>
      <c r="G133" s="201"/>
      <c r="H133" s="204">
        <v>160</v>
      </c>
      <c r="I133" s="205"/>
      <c r="J133" s="201"/>
      <c r="K133" s="201"/>
      <c r="L133" s="206"/>
      <c r="M133" s="207"/>
      <c r="N133" s="208"/>
      <c r="O133" s="208"/>
      <c r="P133" s="208"/>
      <c r="Q133" s="208"/>
      <c r="R133" s="208"/>
      <c r="S133" s="208"/>
      <c r="T133" s="209"/>
      <c r="AT133" s="210" t="s">
        <v>130</v>
      </c>
      <c r="AU133" s="210" t="s">
        <v>79</v>
      </c>
      <c r="AV133" s="14" t="s">
        <v>128</v>
      </c>
      <c r="AW133" s="14" t="s">
        <v>132</v>
      </c>
      <c r="AX133" s="14" t="s">
        <v>79</v>
      </c>
      <c r="AY133" s="210" t="s">
        <v>120</v>
      </c>
    </row>
    <row r="134" spans="1:65" s="2" customFormat="1" ht="16.5" customHeight="1">
      <c r="A134" s="36"/>
      <c r="B134" s="37"/>
      <c r="C134" s="175" t="s">
        <v>262</v>
      </c>
      <c r="D134" s="175" t="s">
        <v>123</v>
      </c>
      <c r="E134" s="176" t="s">
        <v>2512</v>
      </c>
      <c r="F134" s="177" t="s">
        <v>2513</v>
      </c>
      <c r="G134" s="178" t="s">
        <v>204</v>
      </c>
      <c r="H134" s="179">
        <v>4</v>
      </c>
      <c r="I134" s="180"/>
      <c r="J134" s="181">
        <f>ROUND(I134*H134,2)</f>
        <v>0</v>
      </c>
      <c r="K134" s="177" t="s">
        <v>190</v>
      </c>
      <c r="L134" s="41"/>
      <c r="M134" s="182" t="s">
        <v>19</v>
      </c>
      <c r="N134" s="183" t="s">
        <v>42</v>
      </c>
      <c r="O134" s="66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6" t="s">
        <v>453</v>
      </c>
      <c r="AT134" s="186" t="s">
        <v>123</v>
      </c>
      <c r="AU134" s="186" t="s">
        <v>79</v>
      </c>
      <c r="AY134" s="19" t="s">
        <v>120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9" t="s">
        <v>79</v>
      </c>
      <c r="BK134" s="187">
        <f>ROUND(I134*H134,2)</f>
        <v>0</v>
      </c>
      <c r="BL134" s="19" t="s">
        <v>453</v>
      </c>
      <c r="BM134" s="186" t="s">
        <v>2514</v>
      </c>
    </row>
    <row r="135" spans="1:65" s="2" customFormat="1" ht="24.15" customHeight="1">
      <c r="A135" s="36"/>
      <c r="B135" s="37"/>
      <c r="C135" s="175" t="s">
        <v>266</v>
      </c>
      <c r="D135" s="175" t="s">
        <v>123</v>
      </c>
      <c r="E135" s="176" t="s">
        <v>2515</v>
      </c>
      <c r="F135" s="177" t="s">
        <v>2516</v>
      </c>
      <c r="G135" s="178" t="s">
        <v>204</v>
      </c>
      <c r="H135" s="179">
        <v>6</v>
      </c>
      <c r="I135" s="180"/>
      <c r="J135" s="181">
        <f>ROUND(I135*H135,2)</f>
        <v>0</v>
      </c>
      <c r="K135" s="177" t="s">
        <v>190</v>
      </c>
      <c r="L135" s="41"/>
      <c r="M135" s="182" t="s">
        <v>19</v>
      </c>
      <c r="N135" s="183" t="s">
        <v>42</v>
      </c>
      <c r="O135" s="66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6" t="s">
        <v>453</v>
      </c>
      <c r="AT135" s="186" t="s">
        <v>123</v>
      </c>
      <c r="AU135" s="186" t="s">
        <v>79</v>
      </c>
      <c r="AY135" s="19" t="s">
        <v>120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9" t="s">
        <v>79</v>
      </c>
      <c r="BK135" s="187">
        <f>ROUND(I135*H135,2)</f>
        <v>0</v>
      </c>
      <c r="BL135" s="19" t="s">
        <v>453</v>
      </c>
      <c r="BM135" s="186" t="s">
        <v>2517</v>
      </c>
    </row>
    <row r="136" spans="1:65" s="13" customFormat="1" ht="10">
      <c r="B136" s="188"/>
      <c r="C136" s="189"/>
      <c r="D136" s="190" t="s">
        <v>130</v>
      </c>
      <c r="E136" s="191" t="s">
        <v>19</v>
      </c>
      <c r="F136" s="192" t="s">
        <v>2518</v>
      </c>
      <c r="G136" s="189"/>
      <c r="H136" s="193">
        <v>6</v>
      </c>
      <c r="I136" s="194"/>
      <c r="J136" s="189"/>
      <c r="K136" s="189"/>
      <c r="L136" s="195"/>
      <c r="M136" s="196"/>
      <c r="N136" s="197"/>
      <c r="O136" s="197"/>
      <c r="P136" s="197"/>
      <c r="Q136" s="197"/>
      <c r="R136" s="197"/>
      <c r="S136" s="197"/>
      <c r="T136" s="198"/>
      <c r="AT136" s="199" t="s">
        <v>130</v>
      </c>
      <c r="AU136" s="199" t="s">
        <v>79</v>
      </c>
      <c r="AV136" s="13" t="s">
        <v>81</v>
      </c>
      <c r="AW136" s="13" t="s">
        <v>132</v>
      </c>
      <c r="AX136" s="13" t="s">
        <v>79</v>
      </c>
      <c r="AY136" s="199" t="s">
        <v>120</v>
      </c>
    </row>
    <row r="137" spans="1:65" s="2" customFormat="1" ht="16.5" customHeight="1">
      <c r="A137" s="36"/>
      <c r="B137" s="37"/>
      <c r="C137" s="175" t="s">
        <v>271</v>
      </c>
      <c r="D137" s="175" t="s">
        <v>123</v>
      </c>
      <c r="E137" s="176" t="s">
        <v>2519</v>
      </c>
      <c r="F137" s="177" t="s">
        <v>2520</v>
      </c>
      <c r="G137" s="178" t="s">
        <v>301</v>
      </c>
      <c r="H137" s="179">
        <v>157</v>
      </c>
      <c r="I137" s="180"/>
      <c r="J137" s="181">
        <f>ROUND(I137*H137,2)</f>
        <v>0</v>
      </c>
      <c r="K137" s="177" t="s">
        <v>190</v>
      </c>
      <c r="L137" s="41"/>
      <c r="M137" s="182" t="s">
        <v>19</v>
      </c>
      <c r="N137" s="183" t="s">
        <v>42</v>
      </c>
      <c r="O137" s="66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6" t="s">
        <v>453</v>
      </c>
      <c r="AT137" s="186" t="s">
        <v>123</v>
      </c>
      <c r="AU137" s="186" t="s">
        <v>79</v>
      </c>
      <c r="AY137" s="19" t="s">
        <v>120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9" t="s">
        <v>79</v>
      </c>
      <c r="BK137" s="187">
        <f>ROUND(I137*H137,2)</f>
        <v>0</v>
      </c>
      <c r="BL137" s="19" t="s">
        <v>453</v>
      </c>
      <c r="BM137" s="186" t="s">
        <v>2521</v>
      </c>
    </row>
    <row r="138" spans="1:65" s="13" customFormat="1" ht="10">
      <c r="B138" s="188"/>
      <c r="C138" s="189"/>
      <c r="D138" s="190" t="s">
        <v>130</v>
      </c>
      <c r="E138" s="191" t="s">
        <v>19</v>
      </c>
      <c r="F138" s="192" t="s">
        <v>2522</v>
      </c>
      <c r="G138" s="189"/>
      <c r="H138" s="193">
        <v>60</v>
      </c>
      <c r="I138" s="194"/>
      <c r="J138" s="189"/>
      <c r="K138" s="189"/>
      <c r="L138" s="195"/>
      <c r="M138" s="196"/>
      <c r="N138" s="197"/>
      <c r="O138" s="197"/>
      <c r="P138" s="197"/>
      <c r="Q138" s="197"/>
      <c r="R138" s="197"/>
      <c r="S138" s="197"/>
      <c r="T138" s="198"/>
      <c r="AT138" s="199" t="s">
        <v>130</v>
      </c>
      <c r="AU138" s="199" t="s">
        <v>79</v>
      </c>
      <c r="AV138" s="13" t="s">
        <v>81</v>
      </c>
      <c r="AW138" s="13" t="s">
        <v>132</v>
      </c>
      <c r="AX138" s="13" t="s">
        <v>71</v>
      </c>
      <c r="AY138" s="199" t="s">
        <v>120</v>
      </c>
    </row>
    <row r="139" spans="1:65" s="13" customFormat="1" ht="10">
      <c r="B139" s="188"/>
      <c r="C139" s="189"/>
      <c r="D139" s="190" t="s">
        <v>130</v>
      </c>
      <c r="E139" s="191" t="s">
        <v>19</v>
      </c>
      <c r="F139" s="192" t="s">
        <v>2475</v>
      </c>
      <c r="G139" s="189"/>
      <c r="H139" s="193">
        <v>97</v>
      </c>
      <c r="I139" s="194"/>
      <c r="J139" s="189"/>
      <c r="K139" s="189"/>
      <c r="L139" s="195"/>
      <c r="M139" s="196"/>
      <c r="N139" s="197"/>
      <c r="O139" s="197"/>
      <c r="P139" s="197"/>
      <c r="Q139" s="197"/>
      <c r="R139" s="197"/>
      <c r="S139" s="197"/>
      <c r="T139" s="198"/>
      <c r="AT139" s="199" t="s">
        <v>130</v>
      </c>
      <c r="AU139" s="199" t="s">
        <v>79</v>
      </c>
      <c r="AV139" s="13" t="s">
        <v>81</v>
      </c>
      <c r="AW139" s="13" t="s">
        <v>132</v>
      </c>
      <c r="AX139" s="13" t="s">
        <v>71</v>
      </c>
      <c r="AY139" s="199" t="s">
        <v>120</v>
      </c>
    </row>
    <row r="140" spans="1:65" s="14" customFormat="1" ht="10">
      <c r="B140" s="200"/>
      <c r="C140" s="201"/>
      <c r="D140" s="190" t="s">
        <v>130</v>
      </c>
      <c r="E140" s="202" t="s">
        <v>19</v>
      </c>
      <c r="F140" s="203" t="s">
        <v>133</v>
      </c>
      <c r="G140" s="201"/>
      <c r="H140" s="204">
        <v>157</v>
      </c>
      <c r="I140" s="205"/>
      <c r="J140" s="201"/>
      <c r="K140" s="201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130</v>
      </c>
      <c r="AU140" s="210" t="s">
        <v>79</v>
      </c>
      <c r="AV140" s="14" t="s">
        <v>128</v>
      </c>
      <c r="AW140" s="14" t="s">
        <v>132</v>
      </c>
      <c r="AX140" s="14" t="s">
        <v>79</v>
      </c>
      <c r="AY140" s="210" t="s">
        <v>120</v>
      </c>
    </row>
    <row r="141" spans="1:65" s="2" customFormat="1" ht="16.5" customHeight="1">
      <c r="A141" s="36"/>
      <c r="B141" s="37"/>
      <c r="C141" s="175" t="s">
        <v>7</v>
      </c>
      <c r="D141" s="175" t="s">
        <v>123</v>
      </c>
      <c r="E141" s="176" t="s">
        <v>2523</v>
      </c>
      <c r="F141" s="177" t="s">
        <v>2524</v>
      </c>
      <c r="G141" s="178" t="s">
        <v>301</v>
      </c>
      <c r="H141" s="179">
        <v>13</v>
      </c>
      <c r="I141" s="180"/>
      <c r="J141" s="181">
        <f>ROUND(I141*H141,2)</f>
        <v>0</v>
      </c>
      <c r="K141" s="177" t="s">
        <v>190</v>
      </c>
      <c r="L141" s="41"/>
      <c r="M141" s="182" t="s">
        <v>19</v>
      </c>
      <c r="N141" s="183" t="s">
        <v>42</v>
      </c>
      <c r="O141" s="66"/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6" t="s">
        <v>453</v>
      </c>
      <c r="AT141" s="186" t="s">
        <v>123</v>
      </c>
      <c r="AU141" s="186" t="s">
        <v>79</v>
      </c>
      <c r="AY141" s="19" t="s">
        <v>120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9" t="s">
        <v>79</v>
      </c>
      <c r="BK141" s="187">
        <f>ROUND(I141*H141,2)</f>
        <v>0</v>
      </c>
      <c r="BL141" s="19" t="s">
        <v>453</v>
      </c>
      <c r="BM141" s="186" t="s">
        <v>2525</v>
      </c>
    </row>
    <row r="142" spans="1:65" s="13" customFormat="1" ht="10">
      <c r="B142" s="188"/>
      <c r="C142" s="189"/>
      <c r="D142" s="190" t="s">
        <v>130</v>
      </c>
      <c r="E142" s="191" t="s">
        <v>19</v>
      </c>
      <c r="F142" s="192" t="s">
        <v>2507</v>
      </c>
      <c r="G142" s="189"/>
      <c r="H142" s="193">
        <v>13</v>
      </c>
      <c r="I142" s="194"/>
      <c r="J142" s="189"/>
      <c r="K142" s="189"/>
      <c r="L142" s="195"/>
      <c r="M142" s="196"/>
      <c r="N142" s="197"/>
      <c r="O142" s="197"/>
      <c r="P142" s="197"/>
      <c r="Q142" s="197"/>
      <c r="R142" s="197"/>
      <c r="S142" s="197"/>
      <c r="T142" s="198"/>
      <c r="AT142" s="199" t="s">
        <v>130</v>
      </c>
      <c r="AU142" s="199" t="s">
        <v>79</v>
      </c>
      <c r="AV142" s="13" t="s">
        <v>81</v>
      </c>
      <c r="AW142" s="13" t="s">
        <v>132</v>
      </c>
      <c r="AX142" s="13" t="s">
        <v>79</v>
      </c>
      <c r="AY142" s="199" t="s">
        <v>120</v>
      </c>
    </row>
    <row r="143" spans="1:65" s="2" customFormat="1" ht="16.5" customHeight="1">
      <c r="A143" s="36"/>
      <c r="B143" s="37"/>
      <c r="C143" s="175" t="s">
        <v>281</v>
      </c>
      <c r="D143" s="175" t="s">
        <v>123</v>
      </c>
      <c r="E143" s="176" t="s">
        <v>2526</v>
      </c>
      <c r="F143" s="177" t="s">
        <v>2527</v>
      </c>
      <c r="G143" s="178" t="s">
        <v>204</v>
      </c>
      <c r="H143" s="179">
        <v>2</v>
      </c>
      <c r="I143" s="180"/>
      <c r="J143" s="181">
        <f>ROUND(I143*H143,2)</f>
        <v>0</v>
      </c>
      <c r="K143" s="177" t="s">
        <v>190</v>
      </c>
      <c r="L143" s="41"/>
      <c r="M143" s="182" t="s">
        <v>19</v>
      </c>
      <c r="N143" s="183" t="s">
        <v>42</v>
      </c>
      <c r="O143" s="66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453</v>
      </c>
      <c r="AT143" s="186" t="s">
        <v>123</v>
      </c>
      <c r="AU143" s="186" t="s">
        <v>79</v>
      </c>
      <c r="AY143" s="19" t="s">
        <v>120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9" t="s">
        <v>79</v>
      </c>
      <c r="BK143" s="187">
        <f>ROUND(I143*H143,2)</f>
        <v>0</v>
      </c>
      <c r="BL143" s="19" t="s">
        <v>453</v>
      </c>
      <c r="BM143" s="186" t="s">
        <v>2528</v>
      </c>
    </row>
    <row r="144" spans="1:65" s="2" customFormat="1" ht="16.5" customHeight="1">
      <c r="A144" s="36"/>
      <c r="B144" s="37"/>
      <c r="C144" s="232" t="s">
        <v>287</v>
      </c>
      <c r="D144" s="232" t="s">
        <v>186</v>
      </c>
      <c r="E144" s="233" t="s">
        <v>2529</v>
      </c>
      <c r="F144" s="234" t="s">
        <v>2530</v>
      </c>
      <c r="G144" s="235" t="s">
        <v>301</v>
      </c>
      <c r="H144" s="236">
        <v>13</v>
      </c>
      <c r="I144" s="237"/>
      <c r="J144" s="238">
        <f>ROUND(I144*H144,2)</f>
        <v>0</v>
      </c>
      <c r="K144" s="234" t="s">
        <v>190</v>
      </c>
      <c r="L144" s="239"/>
      <c r="M144" s="240" t="s">
        <v>19</v>
      </c>
      <c r="N144" s="241" t="s">
        <v>42</v>
      </c>
      <c r="O144" s="66"/>
      <c r="P144" s="184">
        <f>O144*H144</f>
        <v>0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6" t="s">
        <v>453</v>
      </c>
      <c r="AT144" s="186" t="s">
        <v>186</v>
      </c>
      <c r="AU144" s="186" t="s">
        <v>79</v>
      </c>
      <c r="AY144" s="19" t="s">
        <v>120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9" t="s">
        <v>79</v>
      </c>
      <c r="BK144" s="187">
        <f>ROUND(I144*H144,2)</f>
        <v>0</v>
      </c>
      <c r="BL144" s="19" t="s">
        <v>453</v>
      </c>
      <c r="BM144" s="186" t="s">
        <v>2531</v>
      </c>
    </row>
    <row r="145" spans="1:65" s="13" customFormat="1" ht="10">
      <c r="B145" s="188"/>
      <c r="C145" s="189"/>
      <c r="D145" s="190" t="s">
        <v>130</v>
      </c>
      <c r="E145" s="191" t="s">
        <v>19</v>
      </c>
      <c r="F145" s="192" t="s">
        <v>2507</v>
      </c>
      <c r="G145" s="189"/>
      <c r="H145" s="193">
        <v>13</v>
      </c>
      <c r="I145" s="194"/>
      <c r="J145" s="189"/>
      <c r="K145" s="189"/>
      <c r="L145" s="195"/>
      <c r="M145" s="196"/>
      <c r="N145" s="197"/>
      <c r="O145" s="197"/>
      <c r="P145" s="197"/>
      <c r="Q145" s="197"/>
      <c r="R145" s="197"/>
      <c r="S145" s="197"/>
      <c r="T145" s="198"/>
      <c r="AT145" s="199" t="s">
        <v>130</v>
      </c>
      <c r="AU145" s="199" t="s">
        <v>79</v>
      </c>
      <c r="AV145" s="13" t="s">
        <v>81</v>
      </c>
      <c r="AW145" s="13" t="s">
        <v>132</v>
      </c>
      <c r="AX145" s="13" t="s">
        <v>79</v>
      </c>
      <c r="AY145" s="199" t="s">
        <v>120</v>
      </c>
    </row>
    <row r="146" spans="1:65" s="2" customFormat="1" ht="55.5" customHeight="1">
      <c r="A146" s="36"/>
      <c r="B146" s="37"/>
      <c r="C146" s="175" t="s">
        <v>293</v>
      </c>
      <c r="D146" s="175" t="s">
        <v>123</v>
      </c>
      <c r="E146" s="176" t="s">
        <v>2532</v>
      </c>
      <c r="F146" s="177" t="s">
        <v>2533</v>
      </c>
      <c r="G146" s="178" t="s">
        <v>189</v>
      </c>
      <c r="H146" s="179">
        <v>3</v>
      </c>
      <c r="I146" s="180"/>
      <c r="J146" s="181">
        <f>ROUND(I146*H146,2)</f>
        <v>0</v>
      </c>
      <c r="K146" s="177" t="s">
        <v>190</v>
      </c>
      <c r="L146" s="41"/>
      <c r="M146" s="254" t="s">
        <v>19</v>
      </c>
      <c r="N146" s="255" t="s">
        <v>42</v>
      </c>
      <c r="O146" s="256"/>
      <c r="P146" s="257">
        <f>O146*H146</f>
        <v>0</v>
      </c>
      <c r="Q146" s="257">
        <v>0</v>
      </c>
      <c r="R146" s="257">
        <f>Q146*H146</f>
        <v>0</v>
      </c>
      <c r="S146" s="257">
        <v>0</v>
      </c>
      <c r="T146" s="258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6" t="s">
        <v>919</v>
      </c>
      <c r="AT146" s="186" t="s">
        <v>123</v>
      </c>
      <c r="AU146" s="186" t="s">
        <v>79</v>
      </c>
      <c r="AY146" s="19" t="s">
        <v>120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9" t="s">
        <v>79</v>
      </c>
      <c r="BK146" s="187">
        <f>ROUND(I146*H146,2)</f>
        <v>0</v>
      </c>
      <c r="BL146" s="19" t="s">
        <v>919</v>
      </c>
      <c r="BM146" s="186" t="s">
        <v>2534</v>
      </c>
    </row>
    <row r="147" spans="1:65" s="2" customFormat="1" ht="7" customHeight="1">
      <c r="A147" s="36"/>
      <c r="B147" s="49"/>
      <c r="C147" s="50"/>
      <c r="D147" s="50"/>
      <c r="E147" s="50"/>
      <c r="F147" s="50"/>
      <c r="G147" s="50"/>
      <c r="H147" s="50"/>
      <c r="I147" s="50"/>
      <c r="J147" s="50"/>
      <c r="K147" s="50"/>
      <c r="L147" s="41"/>
      <c r="M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</row>
  </sheetData>
  <sheetProtection algorithmName="SHA-512" hashValue="wbcMrG5d3w5HiwPkBa3zsJKEsJJfvLWCKhpu3g5v+wW9fXDOlfiMFbBiXkV/0v1YFYIOSbG4C+/6DgC8ki9EjA==" saltValue="48Xt1jFonfmF8XRrR21feVfrigOP1FD48QjTy9UULY0SrukZNY+TM/FDT5L0eWTADTnYOHZfDv0b/vRcZ+juwg==" spinCount="100000" sheet="1" objects="1" scenarios="1" formatColumns="0" formatRows="0" autoFilter="0"/>
  <autoFilter ref="C83:K146" xr:uid="{00000000-0009-0000-0000-000004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44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AT2" s="19" t="s">
        <v>93</v>
      </c>
    </row>
    <row r="3" spans="1:46" s="1" customFormat="1" ht="7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81</v>
      </c>
    </row>
    <row r="4" spans="1:46" s="1" customFormat="1" ht="25" customHeight="1">
      <c r="B4" s="22"/>
      <c r="D4" s="105" t="s">
        <v>94</v>
      </c>
      <c r="L4" s="22"/>
      <c r="M4" s="106" t="s">
        <v>10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81" t="str">
        <f>'Rekapitulace stavby'!K6</f>
        <v>Oprava mostních objektů na trati Olomouc - Krnov v km 62,000 - 63,000</v>
      </c>
      <c r="F7" s="382"/>
      <c r="G7" s="382"/>
      <c r="H7" s="382"/>
      <c r="L7" s="22"/>
    </row>
    <row r="8" spans="1:46" s="2" customFormat="1" ht="12" customHeight="1">
      <c r="A8" s="36"/>
      <c r="B8" s="41"/>
      <c r="C8" s="36"/>
      <c r="D8" s="107" t="s">
        <v>95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3" t="s">
        <v>2535</v>
      </c>
      <c r="F9" s="384"/>
      <c r="G9" s="384"/>
      <c r="H9" s="384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>
        <f>'Rekapitulace stavby'!AN8</f>
        <v>0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tr">
        <f>IF('Rekapitulace stavby'!AN10="","",'Rekapitulace stavby'!AN10)</f>
        <v>70994234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tr">
        <f>IF('Rekapitulace stavby'!E11="","",'Rekapitulace stavby'!E11)</f>
        <v>Správa železnic, státní organizace</v>
      </c>
      <c r="F15" s="36"/>
      <c r="G15" s="36"/>
      <c r="H15" s="36"/>
      <c r="I15" s="107" t="s">
        <v>28</v>
      </c>
      <c r="J15" s="109" t="str">
        <f>IF('Rekapitulace stavby'!AN11="","",'Rekapitulace stavby'!AN11)</f>
        <v>CZ70994234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30</v>
      </c>
      <c r="E17" s="36"/>
      <c r="F17" s="36"/>
      <c r="G17" s="36"/>
      <c r="H17" s="36"/>
      <c r="I17" s="107" t="s">
        <v>25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5" t="str">
        <f>'Rekapitulace stavby'!E14</f>
        <v>Vyplň údaj</v>
      </c>
      <c r="F18" s="386"/>
      <c r="G18" s="386"/>
      <c r="H18" s="386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32</v>
      </c>
      <c r="E20" s="36"/>
      <c r="F20" s="36"/>
      <c r="G20" s="36"/>
      <c r="H20" s="36"/>
      <c r="I20" s="107" t="s">
        <v>25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2444</v>
      </c>
      <c r="F21" s="36"/>
      <c r="G21" s="36"/>
      <c r="H21" s="36"/>
      <c r="I21" s="107" t="s">
        <v>28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33</v>
      </c>
      <c r="E23" s="36"/>
      <c r="F23" s="36"/>
      <c r="G23" s="36"/>
      <c r="H23" s="36"/>
      <c r="I23" s="107" t="s">
        <v>25</v>
      </c>
      <c r="J23" s="109" t="s">
        <v>19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34</v>
      </c>
      <c r="F24" s="36"/>
      <c r="G24" s="36"/>
      <c r="H24" s="36"/>
      <c r="I24" s="107" t="s">
        <v>28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35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7" t="s">
        <v>19</v>
      </c>
      <c r="F27" s="387"/>
      <c r="G27" s="387"/>
      <c r="H27" s="387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>
      <c r="A30" s="36"/>
      <c r="B30" s="41"/>
      <c r="C30" s="36"/>
      <c r="D30" s="115" t="s">
        <v>37</v>
      </c>
      <c r="E30" s="36"/>
      <c r="F30" s="36"/>
      <c r="G30" s="36"/>
      <c r="H30" s="36"/>
      <c r="I30" s="36"/>
      <c r="J30" s="116">
        <f>ROUND(J86,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7" t="s">
        <v>39</v>
      </c>
      <c r="G32" s="36"/>
      <c r="H32" s="36"/>
      <c r="I32" s="117" t="s">
        <v>38</v>
      </c>
      <c r="J32" s="117" t="s">
        <v>40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8" t="s">
        <v>41</v>
      </c>
      <c r="E33" s="107" t="s">
        <v>42</v>
      </c>
      <c r="F33" s="119">
        <f>ROUND((SUM(BE86:BE243)),  2)</f>
        <v>0</v>
      </c>
      <c r="G33" s="36"/>
      <c r="H33" s="36"/>
      <c r="I33" s="120">
        <v>0.21</v>
      </c>
      <c r="J33" s="119">
        <f>ROUND(((SUM(BE86:BE243))*I33),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7" t="s">
        <v>43</v>
      </c>
      <c r="F34" s="119">
        <f>ROUND((SUM(BF86:BF243)),  2)</f>
        <v>0</v>
      </c>
      <c r="G34" s="36"/>
      <c r="H34" s="36"/>
      <c r="I34" s="120">
        <v>0.15</v>
      </c>
      <c r="J34" s="119">
        <f>ROUND(((SUM(BF86:BF243))*I34),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7" t="s">
        <v>44</v>
      </c>
      <c r="F35" s="119">
        <f>ROUND((SUM(BG86:BG243)),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7" t="s">
        <v>45</v>
      </c>
      <c r="F36" s="119">
        <f>ROUND((SUM(BH86:BH243)),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7" t="s">
        <v>46</v>
      </c>
      <c r="F37" s="119">
        <f>ROUND((SUM(BI86:BI243)),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>
      <c r="A39" s="36"/>
      <c r="B39" s="41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>
      <c r="A45" s="36"/>
      <c r="B45" s="37"/>
      <c r="C45" s="25" t="s">
        <v>97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8" t="str">
        <f>E7</f>
        <v>Oprava mostních objektů na trati Olomouc - Krnov v km 62,000 - 63,000</v>
      </c>
      <c r="F48" s="389"/>
      <c r="G48" s="389"/>
      <c r="H48" s="38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95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1" t="str">
        <f>E9</f>
        <v>VON - VRN</v>
      </c>
      <c r="F50" s="390"/>
      <c r="G50" s="390"/>
      <c r="H50" s="390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>
        <f>IF(J12="","",J12)</f>
        <v>0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1" t="s">
        <v>24</v>
      </c>
      <c r="D54" s="38"/>
      <c r="E54" s="38"/>
      <c r="F54" s="29" t="str">
        <f>E15</f>
        <v>Správa železnic, státní organizace</v>
      </c>
      <c r="G54" s="38"/>
      <c r="H54" s="38"/>
      <c r="I54" s="31" t="s">
        <v>32</v>
      </c>
      <c r="J54" s="34" t="str">
        <f>E21</f>
        <v>Ing. Lukáš Bari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65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33</v>
      </c>
      <c r="J55" s="34" t="str">
        <f>E24</f>
        <v>SUDOP Brno, spol. s.r.o.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98</v>
      </c>
      <c r="D57" s="133"/>
      <c r="E57" s="133"/>
      <c r="F57" s="133"/>
      <c r="G57" s="133"/>
      <c r="H57" s="133"/>
      <c r="I57" s="133"/>
      <c r="J57" s="134" t="s">
        <v>99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>
      <c r="A59" s="36"/>
      <c r="B59" s="37"/>
      <c r="C59" s="135" t="s">
        <v>69</v>
      </c>
      <c r="D59" s="38"/>
      <c r="E59" s="38"/>
      <c r="F59" s="38"/>
      <c r="G59" s="38"/>
      <c r="H59" s="38"/>
      <c r="I59" s="38"/>
      <c r="J59" s="79">
        <f>J86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100</v>
      </c>
    </row>
    <row r="60" spans="1:47" s="9" customFormat="1" ht="25" customHeight="1">
      <c r="B60" s="136"/>
      <c r="C60" s="137"/>
      <c r="D60" s="138" t="s">
        <v>2536</v>
      </c>
      <c r="E60" s="139"/>
      <c r="F60" s="139"/>
      <c r="G60" s="139"/>
      <c r="H60" s="139"/>
      <c r="I60" s="139"/>
      <c r="J60" s="140">
        <f>J87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2537</v>
      </c>
      <c r="E61" s="145"/>
      <c r="F61" s="145"/>
      <c r="G61" s="145"/>
      <c r="H61" s="145"/>
      <c r="I61" s="145"/>
      <c r="J61" s="146">
        <f>J98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2538</v>
      </c>
      <c r="E62" s="145"/>
      <c r="F62" s="145"/>
      <c r="G62" s="145"/>
      <c r="H62" s="145"/>
      <c r="I62" s="145"/>
      <c r="J62" s="146">
        <f>J141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2539</v>
      </c>
      <c r="E63" s="145"/>
      <c r="F63" s="145"/>
      <c r="G63" s="145"/>
      <c r="H63" s="145"/>
      <c r="I63" s="145"/>
      <c r="J63" s="146">
        <f>J156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2540</v>
      </c>
      <c r="E64" s="145"/>
      <c r="F64" s="145"/>
      <c r="G64" s="145"/>
      <c r="H64" s="145"/>
      <c r="I64" s="145"/>
      <c r="J64" s="146">
        <f>J174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2541</v>
      </c>
      <c r="E65" s="145"/>
      <c r="F65" s="145"/>
      <c r="G65" s="145"/>
      <c r="H65" s="145"/>
      <c r="I65" s="145"/>
      <c r="J65" s="146">
        <f>J192</f>
        <v>0</v>
      </c>
      <c r="K65" s="143"/>
      <c r="L65" s="147"/>
    </row>
    <row r="66" spans="1:31" s="10" customFormat="1" ht="19.899999999999999" customHeight="1">
      <c r="B66" s="142"/>
      <c r="C66" s="143"/>
      <c r="D66" s="144" t="s">
        <v>2542</v>
      </c>
      <c r="E66" s="145"/>
      <c r="F66" s="145"/>
      <c r="G66" s="145"/>
      <c r="H66" s="145"/>
      <c r="I66" s="145"/>
      <c r="J66" s="146">
        <f>J210</f>
        <v>0</v>
      </c>
      <c r="K66" s="143"/>
      <c r="L66" s="147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7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7" customHeight="1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5" customHeight="1">
      <c r="A73" s="36"/>
      <c r="B73" s="37"/>
      <c r="C73" s="25" t="s">
        <v>105</v>
      </c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7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88" t="str">
        <f>E7</f>
        <v>Oprava mostních objektů na trati Olomouc - Krnov v km 62,000 - 63,000</v>
      </c>
      <c r="F76" s="389"/>
      <c r="G76" s="389"/>
      <c r="H76" s="389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95</v>
      </c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41" t="str">
        <f>E9</f>
        <v>VON - VRN</v>
      </c>
      <c r="F78" s="390"/>
      <c r="G78" s="390"/>
      <c r="H78" s="390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7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F12</f>
        <v xml:space="preserve"> </v>
      </c>
      <c r="G80" s="38"/>
      <c r="H80" s="38"/>
      <c r="I80" s="31" t="s">
        <v>23</v>
      </c>
      <c r="J80" s="61">
        <f>IF(J12="","",J12)</f>
        <v>0</v>
      </c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7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15" customHeight="1">
      <c r="A82" s="36"/>
      <c r="B82" s="37"/>
      <c r="C82" s="31" t="s">
        <v>24</v>
      </c>
      <c r="D82" s="38"/>
      <c r="E82" s="38"/>
      <c r="F82" s="29" t="str">
        <f>E15</f>
        <v>Správa železnic, státní organizace</v>
      </c>
      <c r="G82" s="38"/>
      <c r="H82" s="38"/>
      <c r="I82" s="31" t="s">
        <v>32</v>
      </c>
      <c r="J82" s="34" t="str">
        <f>E21</f>
        <v>Ing. Lukáš Bari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25.65" customHeight="1">
      <c r="A83" s="36"/>
      <c r="B83" s="37"/>
      <c r="C83" s="31" t="s">
        <v>30</v>
      </c>
      <c r="D83" s="38"/>
      <c r="E83" s="38"/>
      <c r="F83" s="29" t="str">
        <f>IF(E18="","",E18)</f>
        <v>Vyplň údaj</v>
      </c>
      <c r="G83" s="38"/>
      <c r="H83" s="38"/>
      <c r="I83" s="31" t="s">
        <v>33</v>
      </c>
      <c r="J83" s="34" t="str">
        <f>E24</f>
        <v>SUDOP Brno, spol. s.r.o.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2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48"/>
      <c r="B85" s="149"/>
      <c r="C85" s="150" t="s">
        <v>106</v>
      </c>
      <c r="D85" s="151" t="s">
        <v>56</v>
      </c>
      <c r="E85" s="151" t="s">
        <v>52</v>
      </c>
      <c r="F85" s="151" t="s">
        <v>53</v>
      </c>
      <c r="G85" s="151" t="s">
        <v>107</v>
      </c>
      <c r="H85" s="151" t="s">
        <v>108</v>
      </c>
      <c r="I85" s="151" t="s">
        <v>109</v>
      </c>
      <c r="J85" s="151" t="s">
        <v>99</v>
      </c>
      <c r="K85" s="152" t="s">
        <v>110</v>
      </c>
      <c r="L85" s="153"/>
      <c r="M85" s="70" t="s">
        <v>19</v>
      </c>
      <c r="N85" s="71" t="s">
        <v>41</v>
      </c>
      <c r="O85" s="71" t="s">
        <v>111</v>
      </c>
      <c r="P85" s="71" t="s">
        <v>112</v>
      </c>
      <c r="Q85" s="71" t="s">
        <v>113</v>
      </c>
      <c r="R85" s="71" t="s">
        <v>114</v>
      </c>
      <c r="S85" s="71" t="s">
        <v>115</v>
      </c>
      <c r="T85" s="72" t="s">
        <v>116</v>
      </c>
      <c r="U85" s="148"/>
      <c r="V85" s="148"/>
      <c r="W85" s="148"/>
      <c r="X85" s="148"/>
      <c r="Y85" s="148"/>
      <c r="Z85" s="148"/>
      <c r="AA85" s="148"/>
      <c r="AB85" s="148"/>
      <c r="AC85" s="148"/>
      <c r="AD85" s="148"/>
      <c r="AE85" s="148"/>
    </row>
    <row r="86" spans="1:65" s="2" customFormat="1" ht="22.75" customHeight="1">
      <c r="A86" s="36"/>
      <c r="B86" s="37"/>
      <c r="C86" s="77" t="s">
        <v>117</v>
      </c>
      <c r="D86" s="38"/>
      <c r="E86" s="38"/>
      <c r="F86" s="38"/>
      <c r="G86" s="38"/>
      <c r="H86" s="38"/>
      <c r="I86" s="38"/>
      <c r="J86" s="154">
        <f>BK86</f>
        <v>0</v>
      </c>
      <c r="K86" s="38"/>
      <c r="L86" s="41"/>
      <c r="M86" s="73"/>
      <c r="N86" s="155"/>
      <c r="O86" s="74"/>
      <c r="P86" s="156">
        <f>P87</f>
        <v>0</v>
      </c>
      <c r="Q86" s="74"/>
      <c r="R86" s="156">
        <f>R87</f>
        <v>0</v>
      </c>
      <c r="S86" s="74"/>
      <c r="T86" s="157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70</v>
      </c>
      <c r="AU86" s="19" t="s">
        <v>100</v>
      </c>
      <c r="BK86" s="158">
        <f>BK87</f>
        <v>0</v>
      </c>
    </row>
    <row r="87" spans="1:65" s="12" customFormat="1" ht="25.9" customHeight="1">
      <c r="B87" s="159"/>
      <c r="C87" s="160"/>
      <c r="D87" s="161" t="s">
        <v>70</v>
      </c>
      <c r="E87" s="162" t="s">
        <v>92</v>
      </c>
      <c r="F87" s="162" t="s">
        <v>2543</v>
      </c>
      <c r="G87" s="160"/>
      <c r="H87" s="160"/>
      <c r="I87" s="163"/>
      <c r="J87" s="164">
        <f>BK87</f>
        <v>0</v>
      </c>
      <c r="K87" s="160"/>
      <c r="L87" s="165"/>
      <c r="M87" s="166"/>
      <c r="N87" s="167"/>
      <c r="O87" s="167"/>
      <c r="P87" s="168">
        <f>P88+SUM(P89:P98)+P141+P156+P174+P192+P210</f>
        <v>0</v>
      </c>
      <c r="Q87" s="167"/>
      <c r="R87" s="168">
        <f>R88+SUM(R89:R98)+R141+R156+R174+R192+R210</f>
        <v>0</v>
      </c>
      <c r="S87" s="167"/>
      <c r="T87" s="169">
        <f>T88+SUM(T89:T98)+T141+T156+T174+T192+T210</f>
        <v>0</v>
      </c>
      <c r="AR87" s="170" t="s">
        <v>121</v>
      </c>
      <c r="AT87" s="171" t="s">
        <v>70</v>
      </c>
      <c r="AU87" s="171" t="s">
        <v>71</v>
      </c>
      <c r="AY87" s="170" t="s">
        <v>120</v>
      </c>
      <c r="BK87" s="172">
        <f>BK88+SUM(BK89:BK98)+BK141+BK156+BK174+BK192+BK210</f>
        <v>0</v>
      </c>
    </row>
    <row r="88" spans="1:65" s="2" customFormat="1" ht="62.75" customHeight="1">
      <c r="A88" s="36"/>
      <c r="B88" s="37"/>
      <c r="C88" s="175" t="s">
        <v>79</v>
      </c>
      <c r="D88" s="175" t="s">
        <v>123</v>
      </c>
      <c r="E88" s="176" t="s">
        <v>2544</v>
      </c>
      <c r="F88" s="177" t="s">
        <v>2545</v>
      </c>
      <c r="G88" s="178" t="s">
        <v>126</v>
      </c>
      <c r="H88" s="179">
        <v>2.14</v>
      </c>
      <c r="I88" s="180"/>
      <c r="J88" s="181">
        <f>ROUND(I88*H88,2)</f>
        <v>0</v>
      </c>
      <c r="K88" s="177" t="s">
        <v>536</v>
      </c>
      <c r="L88" s="41"/>
      <c r="M88" s="182" t="s">
        <v>19</v>
      </c>
      <c r="N88" s="183" t="s">
        <v>42</v>
      </c>
      <c r="O88" s="66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128</v>
      </c>
      <c r="AT88" s="186" t="s">
        <v>123</v>
      </c>
      <c r="AU88" s="186" t="s">
        <v>79</v>
      </c>
      <c r="AY88" s="19" t="s">
        <v>120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9" t="s">
        <v>79</v>
      </c>
      <c r="BK88" s="187">
        <f>ROUND(I88*H88,2)</f>
        <v>0</v>
      </c>
      <c r="BL88" s="19" t="s">
        <v>128</v>
      </c>
      <c r="BM88" s="186" t="s">
        <v>2546</v>
      </c>
    </row>
    <row r="89" spans="1:65" s="2" customFormat="1" ht="10">
      <c r="A89" s="36"/>
      <c r="B89" s="37"/>
      <c r="C89" s="38"/>
      <c r="D89" s="245" t="s">
        <v>538</v>
      </c>
      <c r="E89" s="38"/>
      <c r="F89" s="246" t="s">
        <v>2547</v>
      </c>
      <c r="G89" s="38"/>
      <c r="H89" s="38"/>
      <c r="I89" s="247"/>
      <c r="J89" s="38"/>
      <c r="K89" s="38"/>
      <c r="L89" s="41"/>
      <c r="M89" s="248"/>
      <c r="N89" s="249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538</v>
      </c>
      <c r="AU89" s="19" t="s">
        <v>79</v>
      </c>
    </row>
    <row r="90" spans="1:65" s="15" customFormat="1" ht="10">
      <c r="B90" s="211"/>
      <c r="C90" s="212"/>
      <c r="D90" s="190" t="s">
        <v>130</v>
      </c>
      <c r="E90" s="213" t="s">
        <v>19</v>
      </c>
      <c r="F90" s="214" t="s">
        <v>2548</v>
      </c>
      <c r="G90" s="212"/>
      <c r="H90" s="213" t="s">
        <v>19</v>
      </c>
      <c r="I90" s="215"/>
      <c r="J90" s="212"/>
      <c r="K90" s="212"/>
      <c r="L90" s="216"/>
      <c r="M90" s="217"/>
      <c r="N90" s="218"/>
      <c r="O90" s="218"/>
      <c r="P90" s="218"/>
      <c r="Q90" s="218"/>
      <c r="R90" s="218"/>
      <c r="S90" s="218"/>
      <c r="T90" s="219"/>
      <c r="AT90" s="220" t="s">
        <v>130</v>
      </c>
      <c r="AU90" s="220" t="s">
        <v>79</v>
      </c>
      <c r="AV90" s="15" t="s">
        <v>79</v>
      </c>
      <c r="AW90" s="15" t="s">
        <v>132</v>
      </c>
      <c r="AX90" s="15" t="s">
        <v>71</v>
      </c>
      <c r="AY90" s="220" t="s">
        <v>120</v>
      </c>
    </row>
    <row r="91" spans="1:65" s="13" customFormat="1" ht="10">
      <c r="B91" s="188"/>
      <c r="C91" s="189"/>
      <c r="D91" s="190" t="s">
        <v>130</v>
      </c>
      <c r="E91" s="191" t="s">
        <v>19</v>
      </c>
      <c r="F91" s="192" t="s">
        <v>2549</v>
      </c>
      <c r="G91" s="189"/>
      <c r="H91" s="193">
        <v>2.14</v>
      </c>
      <c r="I91" s="194"/>
      <c r="J91" s="189"/>
      <c r="K91" s="189"/>
      <c r="L91" s="195"/>
      <c r="M91" s="196"/>
      <c r="N91" s="197"/>
      <c r="O91" s="197"/>
      <c r="P91" s="197"/>
      <c r="Q91" s="197"/>
      <c r="R91" s="197"/>
      <c r="S91" s="197"/>
      <c r="T91" s="198"/>
      <c r="AT91" s="199" t="s">
        <v>130</v>
      </c>
      <c r="AU91" s="199" t="s">
        <v>79</v>
      </c>
      <c r="AV91" s="13" t="s">
        <v>81</v>
      </c>
      <c r="AW91" s="13" t="s">
        <v>132</v>
      </c>
      <c r="AX91" s="13" t="s">
        <v>71</v>
      </c>
      <c r="AY91" s="199" t="s">
        <v>120</v>
      </c>
    </row>
    <row r="92" spans="1:65" s="14" customFormat="1" ht="10">
      <c r="B92" s="200"/>
      <c r="C92" s="201"/>
      <c r="D92" s="190" t="s">
        <v>130</v>
      </c>
      <c r="E92" s="202" t="s">
        <v>19</v>
      </c>
      <c r="F92" s="203" t="s">
        <v>133</v>
      </c>
      <c r="G92" s="201"/>
      <c r="H92" s="204">
        <v>2.14</v>
      </c>
      <c r="I92" s="205"/>
      <c r="J92" s="201"/>
      <c r="K92" s="201"/>
      <c r="L92" s="206"/>
      <c r="M92" s="207"/>
      <c r="N92" s="208"/>
      <c r="O92" s="208"/>
      <c r="P92" s="208"/>
      <c r="Q92" s="208"/>
      <c r="R92" s="208"/>
      <c r="S92" s="208"/>
      <c r="T92" s="209"/>
      <c r="AT92" s="210" t="s">
        <v>130</v>
      </c>
      <c r="AU92" s="210" t="s">
        <v>79</v>
      </c>
      <c r="AV92" s="14" t="s">
        <v>128</v>
      </c>
      <c r="AW92" s="14" t="s">
        <v>132</v>
      </c>
      <c r="AX92" s="14" t="s">
        <v>79</v>
      </c>
      <c r="AY92" s="210" t="s">
        <v>120</v>
      </c>
    </row>
    <row r="93" spans="1:65" s="2" customFormat="1" ht="49" customHeight="1">
      <c r="A93" s="36"/>
      <c r="B93" s="37"/>
      <c r="C93" s="175" t="s">
        <v>81</v>
      </c>
      <c r="D93" s="175" t="s">
        <v>123</v>
      </c>
      <c r="E93" s="176" t="s">
        <v>2550</v>
      </c>
      <c r="F93" s="177" t="s">
        <v>2551</v>
      </c>
      <c r="G93" s="178" t="s">
        <v>301</v>
      </c>
      <c r="H93" s="179">
        <v>378</v>
      </c>
      <c r="I93" s="180"/>
      <c r="J93" s="181">
        <f>ROUND(I93*H93,2)</f>
        <v>0</v>
      </c>
      <c r="K93" s="177" t="s">
        <v>536</v>
      </c>
      <c r="L93" s="41"/>
      <c r="M93" s="182" t="s">
        <v>19</v>
      </c>
      <c r="N93" s="183" t="s">
        <v>42</v>
      </c>
      <c r="O93" s="66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128</v>
      </c>
      <c r="AT93" s="186" t="s">
        <v>123</v>
      </c>
      <c r="AU93" s="186" t="s">
        <v>79</v>
      </c>
      <c r="AY93" s="19" t="s">
        <v>120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9" t="s">
        <v>79</v>
      </c>
      <c r="BK93" s="187">
        <f>ROUND(I93*H93,2)</f>
        <v>0</v>
      </c>
      <c r="BL93" s="19" t="s">
        <v>128</v>
      </c>
      <c r="BM93" s="186" t="s">
        <v>2552</v>
      </c>
    </row>
    <row r="94" spans="1:65" s="2" customFormat="1" ht="10">
      <c r="A94" s="36"/>
      <c r="B94" s="37"/>
      <c r="C94" s="38"/>
      <c r="D94" s="245" t="s">
        <v>538</v>
      </c>
      <c r="E94" s="38"/>
      <c r="F94" s="246" t="s">
        <v>2553</v>
      </c>
      <c r="G94" s="38"/>
      <c r="H94" s="38"/>
      <c r="I94" s="247"/>
      <c r="J94" s="38"/>
      <c r="K94" s="38"/>
      <c r="L94" s="41"/>
      <c r="M94" s="248"/>
      <c r="N94" s="249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538</v>
      </c>
      <c r="AU94" s="19" t="s">
        <v>79</v>
      </c>
    </row>
    <row r="95" spans="1:65" s="15" customFormat="1" ht="10">
      <c r="B95" s="211"/>
      <c r="C95" s="212"/>
      <c r="D95" s="190" t="s">
        <v>130</v>
      </c>
      <c r="E95" s="213" t="s">
        <v>19</v>
      </c>
      <c r="F95" s="214" t="s">
        <v>2554</v>
      </c>
      <c r="G95" s="212"/>
      <c r="H95" s="213" t="s">
        <v>19</v>
      </c>
      <c r="I95" s="215"/>
      <c r="J95" s="212"/>
      <c r="K95" s="212"/>
      <c r="L95" s="216"/>
      <c r="M95" s="217"/>
      <c r="N95" s="218"/>
      <c r="O95" s="218"/>
      <c r="P95" s="218"/>
      <c r="Q95" s="218"/>
      <c r="R95" s="218"/>
      <c r="S95" s="218"/>
      <c r="T95" s="219"/>
      <c r="AT95" s="220" t="s">
        <v>130</v>
      </c>
      <c r="AU95" s="220" t="s">
        <v>79</v>
      </c>
      <c r="AV95" s="15" t="s">
        <v>79</v>
      </c>
      <c r="AW95" s="15" t="s">
        <v>132</v>
      </c>
      <c r="AX95" s="15" t="s">
        <v>71</v>
      </c>
      <c r="AY95" s="220" t="s">
        <v>120</v>
      </c>
    </row>
    <row r="96" spans="1:65" s="13" customFormat="1" ht="10">
      <c r="B96" s="188"/>
      <c r="C96" s="189"/>
      <c r="D96" s="190" t="s">
        <v>130</v>
      </c>
      <c r="E96" s="191" t="s">
        <v>19</v>
      </c>
      <c r="F96" s="192" t="s">
        <v>2555</v>
      </c>
      <c r="G96" s="189"/>
      <c r="H96" s="193">
        <v>378</v>
      </c>
      <c r="I96" s="194"/>
      <c r="J96" s="189"/>
      <c r="K96" s="189"/>
      <c r="L96" s="195"/>
      <c r="M96" s="196"/>
      <c r="N96" s="197"/>
      <c r="O96" s="197"/>
      <c r="P96" s="197"/>
      <c r="Q96" s="197"/>
      <c r="R96" s="197"/>
      <c r="S96" s="197"/>
      <c r="T96" s="198"/>
      <c r="AT96" s="199" t="s">
        <v>130</v>
      </c>
      <c r="AU96" s="199" t="s">
        <v>79</v>
      </c>
      <c r="AV96" s="13" t="s">
        <v>81</v>
      </c>
      <c r="AW96" s="13" t="s">
        <v>132</v>
      </c>
      <c r="AX96" s="13" t="s">
        <v>71</v>
      </c>
      <c r="AY96" s="199" t="s">
        <v>120</v>
      </c>
    </row>
    <row r="97" spans="1:65" s="14" customFormat="1" ht="10">
      <c r="B97" s="200"/>
      <c r="C97" s="201"/>
      <c r="D97" s="190" t="s">
        <v>130</v>
      </c>
      <c r="E97" s="202" t="s">
        <v>19</v>
      </c>
      <c r="F97" s="203" t="s">
        <v>133</v>
      </c>
      <c r="G97" s="201"/>
      <c r="H97" s="204">
        <v>378</v>
      </c>
      <c r="I97" s="205"/>
      <c r="J97" s="201"/>
      <c r="K97" s="201"/>
      <c r="L97" s="206"/>
      <c r="M97" s="207"/>
      <c r="N97" s="208"/>
      <c r="O97" s="208"/>
      <c r="P97" s="208"/>
      <c r="Q97" s="208"/>
      <c r="R97" s="208"/>
      <c r="S97" s="208"/>
      <c r="T97" s="209"/>
      <c r="AT97" s="210" t="s">
        <v>130</v>
      </c>
      <c r="AU97" s="210" t="s">
        <v>79</v>
      </c>
      <c r="AV97" s="14" t="s">
        <v>128</v>
      </c>
      <c r="AW97" s="14" t="s">
        <v>132</v>
      </c>
      <c r="AX97" s="14" t="s">
        <v>79</v>
      </c>
      <c r="AY97" s="210" t="s">
        <v>120</v>
      </c>
    </row>
    <row r="98" spans="1:65" s="12" customFormat="1" ht="22.75" customHeight="1">
      <c r="B98" s="159"/>
      <c r="C98" s="160"/>
      <c r="D98" s="161" t="s">
        <v>70</v>
      </c>
      <c r="E98" s="173" t="s">
        <v>2556</v>
      </c>
      <c r="F98" s="173" t="s">
        <v>2557</v>
      </c>
      <c r="G98" s="160"/>
      <c r="H98" s="160"/>
      <c r="I98" s="163"/>
      <c r="J98" s="174">
        <f>BK98</f>
        <v>0</v>
      </c>
      <c r="K98" s="160"/>
      <c r="L98" s="165"/>
      <c r="M98" s="166"/>
      <c r="N98" s="167"/>
      <c r="O98" s="167"/>
      <c r="P98" s="168">
        <f>SUM(P99:P140)</f>
        <v>0</v>
      </c>
      <c r="Q98" s="167"/>
      <c r="R98" s="168">
        <f>SUM(R99:R140)</f>
        <v>0</v>
      </c>
      <c r="S98" s="167"/>
      <c r="T98" s="169">
        <f>SUM(T99:T140)</f>
        <v>0</v>
      </c>
      <c r="AR98" s="170" t="s">
        <v>121</v>
      </c>
      <c r="AT98" s="171" t="s">
        <v>70</v>
      </c>
      <c r="AU98" s="171" t="s">
        <v>79</v>
      </c>
      <c r="AY98" s="170" t="s">
        <v>120</v>
      </c>
      <c r="BK98" s="172">
        <f>SUM(BK99:BK140)</f>
        <v>0</v>
      </c>
    </row>
    <row r="99" spans="1:65" s="2" customFormat="1" ht="16.5" customHeight="1">
      <c r="A99" s="36"/>
      <c r="B99" s="37"/>
      <c r="C99" s="175" t="s">
        <v>151</v>
      </c>
      <c r="D99" s="175" t="s">
        <v>123</v>
      </c>
      <c r="E99" s="176" t="s">
        <v>2558</v>
      </c>
      <c r="F99" s="177" t="s">
        <v>2559</v>
      </c>
      <c r="G99" s="178" t="s">
        <v>2560</v>
      </c>
      <c r="H99" s="179">
        <v>1</v>
      </c>
      <c r="I99" s="180"/>
      <c r="J99" s="181">
        <f>ROUND(I99*H99,2)</f>
        <v>0</v>
      </c>
      <c r="K99" s="177" t="s">
        <v>536</v>
      </c>
      <c r="L99" s="41"/>
      <c r="M99" s="182" t="s">
        <v>19</v>
      </c>
      <c r="N99" s="183" t="s">
        <v>42</v>
      </c>
      <c r="O99" s="66"/>
      <c r="P99" s="184">
        <f>O99*H99</f>
        <v>0</v>
      </c>
      <c r="Q99" s="184">
        <v>0</v>
      </c>
      <c r="R99" s="184">
        <f>Q99*H99</f>
        <v>0</v>
      </c>
      <c r="S99" s="184">
        <v>0</v>
      </c>
      <c r="T99" s="185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2561</v>
      </c>
      <c r="AT99" s="186" t="s">
        <v>123</v>
      </c>
      <c r="AU99" s="186" t="s">
        <v>81</v>
      </c>
      <c r="AY99" s="19" t="s">
        <v>120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9" t="s">
        <v>79</v>
      </c>
      <c r="BK99" s="187">
        <f>ROUND(I99*H99,2)</f>
        <v>0</v>
      </c>
      <c r="BL99" s="19" t="s">
        <v>2561</v>
      </c>
      <c r="BM99" s="186" t="s">
        <v>2562</v>
      </c>
    </row>
    <row r="100" spans="1:65" s="2" customFormat="1" ht="10">
      <c r="A100" s="36"/>
      <c r="B100" s="37"/>
      <c r="C100" s="38"/>
      <c r="D100" s="245" t="s">
        <v>538</v>
      </c>
      <c r="E100" s="38"/>
      <c r="F100" s="246" t="s">
        <v>2563</v>
      </c>
      <c r="G100" s="38"/>
      <c r="H100" s="38"/>
      <c r="I100" s="247"/>
      <c r="J100" s="38"/>
      <c r="K100" s="38"/>
      <c r="L100" s="41"/>
      <c r="M100" s="248"/>
      <c r="N100" s="249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538</v>
      </c>
      <c r="AU100" s="19" t="s">
        <v>81</v>
      </c>
    </row>
    <row r="101" spans="1:65" s="13" customFormat="1" ht="10">
      <c r="B101" s="188"/>
      <c r="C101" s="189"/>
      <c r="D101" s="190" t="s">
        <v>130</v>
      </c>
      <c r="E101" s="191" t="s">
        <v>19</v>
      </c>
      <c r="F101" s="192" t="s">
        <v>2564</v>
      </c>
      <c r="G101" s="189"/>
      <c r="H101" s="193">
        <v>1</v>
      </c>
      <c r="I101" s="194"/>
      <c r="J101" s="189"/>
      <c r="K101" s="189"/>
      <c r="L101" s="195"/>
      <c r="M101" s="196"/>
      <c r="N101" s="197"/>
      <c r="O101" s="197"/>
      <c r="P101" s="197"/>
      <c r="Q101" s="197"/>
      <c r="R101" s="197"/>
      <c r="S101" s="197"/>
      <c r="T101" s="198"/>
      <c r="AT101" s="199" t="s">
        <v>130</v>
      </c>
      <c r="AU101" s="199" t="s">
        <v>81</v>
      </c>
      <c r="AV101" s="13" t="s">
        <v>81</v>
      </c>
      <c r="AW101" s="13" t="s">
        <v>132</v>
      </c>
      <c r="AX101" s="13" t="s">
        <v>71</v>
      </c>
      <c r="AY101" s="199" t="s">
        <v>120</v>
      </c>
    </row>
    <row r="102" spans="1:65" s="14" customFormat="1" ht="10">
      <c r="B102" s="200"/>
      <c r="C102" s="201"/>
      <c r="D102" s="190" t="s">
        <v>130</v>
      </c>
      <c r="E102" s="202" t="s">
        <v>19</v>
      </c>
      <c r="F102" s="203" t="s">
        <v>133</v>
      </c>
      <c r="G102" s="201"/>
      <c r="H102" s="204">
        <v>1</v>
      </c>
      <c r="I102" s="205"/>
      <c r="J102" s="201"/>
      <c r="K102" s="201"/>
      <c r="L102" s="206"/>
      <c r="M102" s="207"/>
      <c r="N102" s="208"/>
      <c r="O102" s="208"/>
      <c r="P102" s="208"/>
      <c r="Q102" s="208"/>
      <c r="R102" s="208"/>
      <c r="S102" s="208"/>
      <c r="T102" s="209"/>
      <c r="AT102" s="210" t="s">
        <v>130</v>
      </c>
      <c r="AU102" s="210" t="s">
        <v>81</v>
      </c>
      <c r="AV102" s="14" t="s">
        <v>128</v>
      </c>
      <c r="AW102" s="14" t="s">
        <v>132</v>
      </c>
      <c r="AX102" s="14" t="s">
        <v>79</v>
      </c>
      <c r="AY102" s="210" t="s">
        <v>120</v>
      </c>
    </row>
    <row r="103" spans="1:65" s="2" customFormat="1" ht="16.5" customHeight="1">
      <c r="A103" s="36"/>
      <c r="B103" s="37"/>
      <c r="C103" s="175" t="s">
        <v>128</v>
      </c>
      <c r="D103" s="175" t="s">
        <v>123</v>
      </c>
      <c r="E103" s="176" t="s">
        <v>2565</v>
      </c>
      <c r="F103" s="177" t="s">
        <v>2559</v>
      </c>
      <c r="G103" s="178" t="s">
        <v>2560</v>
      </c>
      <c r="H103" s="179">
        <v>1</v>
      </c>
      <c r="I103" s="180"/>
      <c r="J103" s="181">
        <f>ROUND(I103*H103,2)</f>
        <v>0</v>
      </c>
      <c r="K103" s="177" t="s">
        <v>536</v>
      </c>
      <c r="L103" s="41"/>
      <c r="M103" s="182" t="s">
        <v>19</v>
      </c>
      <c r="N103" s="183" t="s">
        <v>42</v>
      </c>
      <c r="O103" s="66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2561</v>
      </c>
      <c r="AT103" s="186" t="s">
        <v>123</v>
      </c>
      <c r="AU103" s="186" t="s">
        <v>81</v>
      </c>
      <c r="AY103" s="19" t="s">
        <v>120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79</v>
      </c>
      <c r="BK103" s="187">
        <f>ROUND(I103*H103,2)</f>
        <v>0</v>
      </c>
      <c r="BL103" s="19" t="s">
        <v>2561</v>
      </c>
      <c r="BM103" s="186" t="s">
        <v>2566</v>
      </c>
    </row>
    <row r="104" spans="1:65" s="2" customFormat="1" ht="10">
      <c r="A104" s="36"/>
      <c r="B104" s="37"/>
      <c r="C104" s="38"/>
      <c r="D104" s="245" t="s">
        <v>538</v>
      </c>
      <c r="E104" s="38"/>
      <c r="F104" s="246" t="s">
        <v>2567</v>
      </c>
      <c r="G104" s="38"/>
      <c r="H104" s="38"/>
      <c r="I104" s="247"/>
      <c r="J104" s="38"/>
      <c r="K104" s="38"/>
      <c r="L104" s="41"/>
      <c r="M104" s="248"/>
      <c r="N104" s="249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538</v>
      </c>
      <c r="AU104" s="19" t="s">
        <v>81</v>
      </c>
    </row>
    <row r="105" spans="1:65" s="13" customFormat="1" ht="10">
      <c r="B105" s="188"/>
      <c r="C105" s="189"/>
      <c r="D105" s="190" t="s">
        <v>130</v>
      </c>
      <c r="E105" s="191" t="s">
        <v>19</v>
      </c>
      <c r="F105" s="192" t="s">
        <v>2568</v>
      </c>
      <c r="G105" s="189"/>
      <c r="H105" s="193">
        <v>1</v>
      </c>
      <c r="I105" s="194"/>
      <c r="J105" s="189"/>
      <c r="K105" s="189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130</v>
      </c>
      <c r="AU105" s="199" t="s">
        <v>81</v>
      </c>
      <c r="AV105" s="13" t="s">
        <v>81</v>
      </c>
      <c r="AW105" s="13" t="s">
        <v>132</v>
      </c>
      <c r="AX105" s="13" t="s">
        <v>71</v>
      </c>
      <c r="AY105" s="199" t="s">
        <v>120</v>
      </c>
    </row>
    <row r="106" spans="1:65" s="14" customFormat="1" ht="10">
      <c r="B106" s="200"/>
      <c r="C106" s="201"/>
      <c r="D106" s="190" t="s">
        <v>130</v>
      </c>
      <c r="E106" s="202" t="s">
        <v>19</v>
      </c>
      <c r="F106" s="203" t="s">
        <v>133</v>
      </c>
      <c r="G106" s="201"/>
      <c r="H106" s="204">
        <v>1</v>
      </c>
      <c r="I106" s="205"/>
      <c r="J106" s="201"/>
      <c r="K106" s="201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130</v>
      </c>
      <c r="AU106" s="210" t="s">
        <v>81</v>
      </c>
      <c r="AV106" s="14" t="s">
        <v>128</v>
      </c>
      <c r="AW106" s="14" t="s">
        <v>132</v>
      </c>
      <c r="AX106" s="14" t="s">
        <v>79</v>
      </c>
      <c r="AY106" s="210" t="s">
        <v>120</v>
      </c>
    </row>
    <row r="107" spans="1:65" s="2" customFormat="1" ht="16.5" customHeight="1">
      <c r="A107" s="36"/>
      <c r="B107" s="37"/>
      <c r="C107" s="175" t="s">
        <v>121</v>
      </c>
      <c r="D107" s="175" t="s">
        <v>123</v>
      </c>
      <c r="E107" s="176" t="s">
        <v>2569</v>
      </c>
      <c r="F107" s="177" t="s">
        <v>2570</v>
      </c>
      <c r="G107" s="178" t="s">
        <v>2560</v>
      </c>
      <c r="H107" s="179">
        <v>1</v>
      </c>
      <c r="I107" s="180"/>
      <c r="J107" s="181">
        <f>ROUND(I107*H107,2)</f>
        <v>0</v>
      </c>
      <c r="K107" s="177" t="s">
        <v>536</v>
      </c>
      <c r="L107" s="41"/>
      <c r="M107" s="182" t="s">
        <v>19</v>
      </c>
      <c r="N107" s="183" t="s">
        <v>42</v>
      </c>
      <c r="O107" s="66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2561</v>
      </c>
      <c r="AT107" s="186" t="s">
        <v>123</v>
      </c>
      <c r="AU107" s="186" t="s">
        <v>81</v>
      </c>
      <c r="AY107" s="19" t="s">
        <v>120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9" t="s">
        <v>79</v>
      </c>
      <c r="BK107" s="187">
        <f>ROUND(I107*H107,2)</f>
        <v>0</v>
      </c>
      <c r="BL107" s="19" t="s">
        <v>2561</v>
      </c>
      <c r="BM107" s="186" t="s">
        <v>2571</v>
      </c>
    </row>
    <row r="108" spans="1:65" s="2" customFormat="1" ht="10">
      <c r="A108" s="36"/>
      <c r="B108" s="37"/>
      <c r="C108" s="38"/>
      <c r="D108" s="245" t="s">
        <v>538</v>
      </c>
      <c r="E108" s="38"/>
      <c r="F108" s="246" t="s">
        <v>2572</v>
      </c>
      <c r="G108" s="38"/>
      <c r="H108" s="38"/>
      <c r="I108" s="247"/>
      <c r="J108" s="38"/>
      <c r="K108" s="38"/>
      <c r="L108" s="41"/>
      <c r="M108" s="248"/>
      <c r="N108" s="249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538</v>
      </c>
      <c r="AU108" s="19" t="s">
        <v>81</v>
      </c>
    </row>
    <row r="109" spans="1:65" s="13" customFormat="1" ht="10">
      <c r="B109" s="188"/>
      <c r="C109" s="189"/>
      <c r="D109" s="190" t="s">
        <v>130</v>
      </c>
      <c r="E109" s="191" t="s">
        <v>19</v>
      </c>
      <c r="F109" s="192" t="s">
        <v>2573</v>
      </c>
      <c r="G109" s="189"/>
      <c r="H109" s="193">
        <v>1</v>
      </c>
      <c r="I109" s="194"/>
      <c r="J109" s="189"/>
      <c r="K109" s="189"/>
      <c r="L109" s="195"/>
      <c r="M109" s="196"/>
      <c r="N109" s="197"/>
      <c r="O109" s="197"/>
      <c r="P109" s="197"/>
      <c r="Q109" s="197"/>
      <c r="R109" s="197"/>
      <c r="S109" s="197"/>
      <c r="T109" s="198"/>
      <c r="AT109" s="199" t="s">
        <v>130</v>
      </c>
      <c r="AU109" s="199" t="s">
        <v>81</v>
      </c>
      <c r="AV109" s="13" t="s">
        <v>81</v>
      </c>
      <c r="AW109" s="13" t="s">
        <v>132</v>
      </c>
      <c r="AX109" s="13" t="s">
        <v>71</v>
      </c>
      <c r="AY109" s="199" t="s">
        <v>120</v>
      </c>
    </row>
    <row r="110" spans="1:65" s="14" customFormat="1" ht="10">
      <c r="B110" s="200"/>
      <c r="C110" s="201"/>
      <c r="D110" s="190" t="s">
        <v>130</v>
      </c>
      <c r="E110" s="202" t="s">
        <v>19</v>
      </c>
      <c r="F110" s="203" t="s">
        <v>133</v>
      </c>
      <c r="G110" s="201"/>
      <c r="H110" s="204">
        <v>1</v>
      </c>
      <c r="I110" s="205"/>
      <c r="J110" s="201"/>
      <c r="K110" s="201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130</v>
      </c>
      <c r="AU110" s="210" t="s">
        <v>81</v>
      </c>
      <c r="AV110" s="14" t="s">
        <v>128</v>
      </c>
      <c r="AW110" s="14" t="s">
        <v>132</v>
      </c>
      <c r="AX110" s="14" t="s">
        <v>79</v>
      </c>
      <c r="AY110" s="210" t="s">
        <v>120</v>
      </c>
    </row>
    <row r="111" spans="1:65" s="2" customFormat="1" ht="16.5" customHeight="1">
      <c r="A111" s="36"/>
      <c r="B111" s="37"/>
      <c r="C111" s="175" t="s">
        <v>195</v>
      </c>
      <c r="D111" s="175" t="s">
        <v>123</v>
      </c>
      <c r="E111" s="176" t="s">
        <v>2574</v>
      </c>
      <c r="F111" s="177" t="s">
        <v>2575</v>
      </c>
      <c r="G111" s="178" t="s">
        <v>2560</v>
      </c>
      <c r="H111" s="179">
        <v>1</v>
      </c>
      <c r="I111" s="180"/>
      <c r="J111" s="181">
        <f>ROUND(I111*H111,2)</f>
        <v>0</v>
      </c>
      <c r="K111" s="177" t="s">
        <v>536</v>
      </c>
      <c r="L111" s="41"/>
      <c r="M111" s="182" t="s">
        <v>19</v>
      </c>
      <c r="N111" s="183" t="s">
        <v>42</v>
      </c>
      <c r="O111" s="66"/>
      <c r="P111" s="184">
        <f>O111*H111</f>
        <v>0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6" t="s">
        <v>2561</v>
      </c>
      <c r="AT111" s="186" t="s">
        <v>123</v>
      </c>
      <c r="AU111" s="186" t="s">
        <v>81</v>
      </c>
      <c r="AY111" s="19" t="s">
        <v>120</v>
      </c>
      <c r="BE111" s="187">
        <f>IF(N111="základní",J111,0)</f>
        <v>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9" t="s">
        <v>79</v>
      </c>
      <c r="BK111" s="187">
        <f>ROUND(I111*H111,2)</f>
        <v>0</v>
      </c>
      <c r="BL111" s="19" t="s">
        <v>2561</v>
      </c>
      <c r="BM111" s="186" t="s">
        <v>2576</v>
      </c>
    </row>
    <row r="112" spans="1:65" s="2" customFormat="1" ht="10">
      <c r="A112" s="36"/>
      <c r="B112" s="37"/>
      <c r="C112" s="38"/>
      <c r="D112" s="245" t="s">
        <v>538</v>
      </c>
      <c r="E112" s="38"/>
      <c r="F112" s="246" t="s">
        <v>2577</v>
      </c>
      <c r="G112" s="38"/>
      <c r="H112" s="38"/>
      <c r="I112" s="247"/>
      <c r="J112" s="38"/>
      <c r="K112" s="38"/>
      <c r="L112" s="41"/>
      <c r="M112" s="248"/>
      <c r="N112" s="249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538</v>
      </c>
      <c r="AU112" s="19" t="s">
        <v>81</v>
      </c>
    </row>
    <row r="113" spans="1:65" s="13" customFormat="1" ht="10">
      <c r="B113" s="188"/>
      <c r="C113" s="189"/>
      <c r="D113" s="190" t="s">
        <v>130</v>
      </c>
      <c r="E113" s="191" t="s">
        <v>19</v>
      </c>
      <c r="F113" s="192" t="s">
        <v>2578</v>
      </c>
      <c r="G113" s="189"/>
      <c r="H113" s="193">
        <v>1</v>
      </c>
      <c r="I113" s="194"/>
      <c r="J113" s="189"/>
      <c r="K113" s="189"/>
      <c r="L113" s="195"/>
      <c r="M113" s="196"/>
      <c r="N113" s="197"/>
      <c r="O113" s="197"/>
      <c r="P113" s="197"/>
      <c r="Q113" s="197"/>
      <c r="R113" s="197"/>
      <c r="S113" s="197"/>
      <c r="T113" s="198"/>
      <c r="AT113" s="199" t="s">
        <v>130</v>
      </c>
      <c r="AU113" s="199" t="s">
        <v>81</v>
      </c>
      <c r="AV113" s="13" t="s">
        <v>81</v>
      </c>
      <c r="AW113" s="13" t="s">
        <v>132</v>
      </c>
      <c r="AX113" s="13" t="s">
        <v>71</v>
      </c>
      <c r="AY113" s="199" t="s">
        <v>120</v>
      </c>
    </row>
    <row r="114" spans="1:65" s="14" customFormat="1" ht="10">
      <c r="B114" s="200"/>
      <c r="C114" s="201"/>
      <c r="D114" s="190" t="s">
        <v>130</v>
      </c>
      <c r="E114" s="202" t="s">
        <v>19</v>
      </c>
      <c r="F114" s="203" t="s">
        <v>133</v>
      </c>
      <c r="G114" s="201"/>
      <c r="H114" s="204">
        <v>1</v>
      </c>
      <c r="I114" s="205"/>
      <c r="J114" s="201"/>
      <c r="K114" s="201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130</v>
      </c>
      <c r="AU114" s="210" t="s">
        <v>81</v>
      </c>
      <c r="AV114" s="14" t="s">
        <v>128</v>
      </c>
      <c r="AW114" s="14" t="s">
        <v>132</v>
      </c>
      <c r="AX114" s="14" t="s">
        <v>79</v>
      </c>
      <c r="AY114" s="210" t="s">
        <v>120</v>
      </c>
    </row>
    <row r="115" spans="1:65" s="2" customFormat="1" ht="16.5" customHeight="1">
      <c r="A115" s="36"/>
      <c r="B115" s="37"/>
      <c r="C115" s="175" t="s">
        <v>201</v>
      </c>
      <c r="D115" s="175" t="s">
        <v>123</v>
      </c>
      <c r="E115" s="176" t="s">
        <v>2579</v>
      </c>
      <c r="F115" s="177" t="s">
        <v>2580</v>
      </c>
      <c r="G115" s="178" t="s">
        <v>2560</v>
      </c>
      <c r="H115" s="179">
        <v>1</v>
      </c>
      <c r="I115" s="180"/>
      <c r="J115" s="181">
        <f>ROUND(I115*H115,2)</f>
        <v>0</v>
      </c>
      <c r="K115" s="177" t="s">
        <v>536</v>
      </c>
      <c r="L115" s="41"/>
      <c r="M115" s="182" t="s">
        <v>19</v>
      </c>
      <c r="N115" s="183" t="s">
        <v>42</v>
      </c>
      <c r="O115" s="66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2561</v>
      </c>
      <c r="AT115" s="186" t="s">
        <v>123</v>
      </c>
      <c r="AU115" s="186" t="s">
        <v>81</v>
      </c>
      <c r="AY115" s="19" t="s">
        <v>120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9" t="s">
        <v>79</v>
      </c>
      <c r="BK115" s="187">
        <f>ROUND(I115*H115,2)</f>
        <v>0</v>
      </c>
      <c r="BL115" s="19" t="s">
        <v>2561</v>
      </c>
      <c r="BM115" s="186" t="s">
        <v>2581</v>
      </c>
    </row>
    <row r="116" spans="1:65" s="2" customFormat="1" ht="10">
      <c r="A116" s="36"/>
      <c r="B116" s="37"/>
      <c r="C116" s="38"/>
      <c r="D116" s="245" t="s">
        <v>538</v>
      </c>
      <c r="E116" s="38"/>
      <c r="F116" s="246" t="s">
        <v>2582</v>
      </c>
      <c r="G116" s="38"/>
      <c r="H116" s="38"/>
      <c r="I116" s="247"/>
      <c r="J116" s="38"/>
      <c r="K116" s="38"/>
      <c r="L116" s="41"/>
      <c r="M116" s="248"/>
      <c r="N116" s="249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538</v>
      </c>
      <c r="AU116" s="19" t="s">
        <v>81</v>
      </c>
    </row>
    <row r="117" spans="1:65" s="13" customFormat="1" ht="10">
      <c r="B117" s="188"/>
      <c r="C117" s="189"/>
      <c r="D117" s="190" t="s">
        <v>130</v>
      </c>
      <c r="E117" s="191" t="s">
        <v>19</v>
      </c>
      <c r="F117" s="192" t="s">
        <v>2583</v>
      </c>
      <c r="G117" s="189"/>
      <c r="H117" s="193">
        <v>1</v>
      </c>
      <c r="I117" s="194"/>
      <c r="J117" s="189"/>
      <c r="K117" s="189"/>
      <c r="L117" s="195"/>
      <c r="M117" s="196"/>
      <c r="N117" s="197"/>
      <c r="O117" s="197"/>
      <c r="P117" s="197"/>
      <c r="Q117" s="197"/>
      <c r="R117" s="197"/>
      <c r="S117" s="197"/>
      <c r="T117" s="198"/>
      <c r="AT117" s="199" t="s">
        <v>130</v>
      </c>
      <c r="AU117" s="199" t="s">
        <v>81</v>
      </c>
      <c r="AV117" s="13" t="s">
        <v>81</v>
      </c>
      <c r="AW117" s="13" t="s">
        <v>132</v>
      </c>
      <c r="AX117" s="13" t="s">
        <v>71</v>
      </c>
      <c r="AY117" s="199" t="s">
        <v>120</v>
      </c>
    </row>
    <row r="118" spans="1:65" s="14" customFormat="1" ht="10">
      <c r="B118" s="200"/>
      <c r="C118" s="201"/>
      <c r="D118" s="190" t="s">
        <v>130</v>
      </c>
      <c r="E118" s="202" t="s">
        <v>19</v>
      </c>
      <c r="F118" s="203" t="s">
        <v>133</v>
      </c>
      <c r="G118" s="201"/>
      <c r="H118" s="204">
        <v>1</v>
      </c>
      <c r="I118" s="205"/>
      <c r="J118" s="201"/>
      <c r="K118" s="201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130</v>
      </c>
      <c r="AU118" s="210" t="s">
        <v>81</v>
      </c>
      <c r="AV118" s="14" t="s">
        <v>128</v>
      </c>
      <c r="AW118" s="14" t="s">
        <v>132</v>
      </c>
      <c r="AX118" s="14" t="s">
        <v>79</v>
      </c>
      <c r="AY118" s="210" t="s">
        <v>120</v>
      </c>
    </row>
    <row r="119" spans="1:65" s="2" customFormat="1" ht="16.5" customHeight="1">
      <c r="A119" s="36"/>
      <c r="B119" s="37"/>
      <c r="C119" s="175" t="s">
        <v>191</v>
      </c>
      <c r="D119" s="175" t="s">
        <v>123</v>
      </c>
      <c r="E119" s="176" t="s">
        <v>2584</v>
      </c>
      <c r="F119" s="177" t="s">
        <v>2580</v>
      </c>
      <c r="G119" s="178" t="s">
        <v>2560</v>
      </c>
      <c r="H119" s="179">
        <v>1</v>
      </c>
      <c r="I119" s="180"/>
      <c r="J119" s="181">
        <f>ROUND(I119*H119,2)</f>
        <v>0</v>
      </c>
      <c r="K119" s="177" t="s">
        <v>536</v>
      </c>
      <c r="L119" s="41"/>
      <c r="M119" s="182" t="s">
        <v>19</v>
      </c>
      <c r="N119" s="183" t="s">
        <v>42</v>
      </c>
      <c r="O119" s="66"/>
      <c r="P119" s="184">
        <f>O119*H119</f>
        <v>0</v>
      </c>
      <c r="Q119" s="184">
        <v>0</v>
      </c>
      <c r="R119" s="184">
        <f>Q119*H119</f>
        <v>0</v>
      </c>
      <c r="S119" s="184">
        <v>0</v>
      </c>
      <c r="T119" s="185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6" t="s">
        <v>2561</v>
      </c>
      <c r="AT119" s="186" t="s">
        <v>123</v>
      </c>
      <c r="AU119" s="186" t="s">
        <v>81</v>
      </c>
      <c r="AY119" s="19" t="s">
        <v>120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9" t="s">
        <v>79</v>
      </c>
      <c r="BK119" s="187">
        <f>ROUND(I119*H119,2)</f>
        <v>0</v>
      </c>
      <c r="BL119" s="19" t="s">
        <v>2561</v>
      </c>
      <c r="BM119" s="186" t="s">
        <v>2585</v>
      </c>
    </row>
    <row r="120" spans="1:65" s="2" customFormat="1" ht="10">
      <c r="A120" s="36"/>
      <c r="B120" s="37"/>
      <c r="C120" s="38"/>
      <c r="D120" s="245" t="s">
        <v>538</v>
      </c>
      <c r="E120" s="38"/>
      <c r="F120" s="246" t="s">
        <v>2586</v>
      </c>
      <c r="G120" s="38"/>
      <c r="H120" s="38"/>
      <c r="I120" s="247"/>
      <c r="J120" s="38"/>
      <c r="K120" s="38"/>
      <c r="L120" s="41"/>
      <c r="M120" s="248"/>
      <c r="N120" s="249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538</v>
      </c>
      <c r="AU120" s="19" t="s">
        <v>81</v>
      </c>
    </row>
    <row r="121" spans="1:65" s="13" customFormat="1" ht="10">
      <c r="B121" s="188"/>
      <c r="C121" s="189"/>
      <c r="D121" s="190" t="s">
        <v>130</v>
      </c>
      <c r="E121" s="191" t="s">
        <v>19</v>
      </c>
      <c r="F121" s="192" t="s">
        <v>2587</v>
      </c>
      <c r="G121" s="189"/>
      <c r="H121" s="193">
        <v>1</v>
      </c>
      <c r="I121" s="194"/>
      <c r="J121" s="189"/>
      <c r="K121" s="189"/>
      <c r="L121" s="195"/>
      <c r="M121" s="196"/>
      <c r="N121" s="197"/>
      <c r="O121" s="197"/>
      <c r="P121" s="197"/>
      <c r="Q121" s="197"/>
      <c r="R121" s="197"/>
      <c r="S121" s="197"/>
      <c r="T121" s="198"/>
      <c r="AT121" s="199" t="s">
        <v>130</v>
      </c>
      <c r="AU121" s="199" t="s">
        <v>81</v>
      </c>
      <c r="AV121" s="13" t="s">
        <v>81</v>
      </c>
      <c r="AW121" s="13" t="s">
        <v>132</v>
      </c>
      <c r="AX121" s="13" t="s">
        <v>71</v>
      </c>
      <c r="AY121" s="199" t="s">
        <v>120</v>
      </c>
    </row>
    <row r="122" spans="1:65" s="14" customFormat="1" ht="10">
      <c r="B122" s="200"/>
      <c r="C122" s="201"/>
      <c r="D122" s="190" t="s">
        <v>130</v>
      </c>
      <c r="E122" s="202" t="s">
        <v>19</v>
      </c>
      <c r="F122" s="203" t="s">
        <v>133</v>
      </c>
      <c r="G122" s="201"/>
      <c r="H122" s="204">
        <v>1</v>
      </c>
      <c r="I122" s="205"/>
      <c r="J122" s="201"/>
      <c r="K122" s="201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130</v>
      </c>
      <c r="AU122" s="210" t="s">
        <v>81</v>
      </c>
      <c r="AV122" s="14" t="s">
        <v>128</v>
      </c>
      <c r="AW122" s="14" t="s">
        <v>132</v>
      </c>
      <c r="AX122" s="14" t="s">
        <v>79</v>
      </c>
      <c r="AY122" s="210" t="s">
        <v>120</v>
      </c>
    </row>
    <row r="123" spans="1:65" s="2" customFormat="1" ht="16.5" customHeight="1">
      <c r="A123" s="36"/>
      <c r="B123" s="37"/>
      <c r="C123" s="175" t="s">
        <v>213</v>
      </c>
      <c r="D123" s="175" t="s">
        <v>123</v>
      </c>
      <c r="E123" s="176" t="s">
        <v>2588</v>
      </c>
      <c r="F123" s="177" t="s">
        <v>2580</v>
      </c>
      <c r="G123" s="178" t="s">
        <v>2560</v>
      </c>
      <c r="H123" s="179">
        <v>1</v>
      </c>
      <c r="I123" s="180"/>
      <c r="J123" s="181">
        <f>ROUND(I123*H123,2)</f>
        <v>0</v>
      </c>
      <c r="K123" s="177" t="s">
        <v>536</v>
      </c>
      <c r="L123" s="41"/>
      <c r="M123" s="182" t="s">
        <v>19</v>
      </c>
      <c r="N123" s="183" t="s">
        <v>42</v>
      </c>
      <c r="O123" s="66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2561</v>
      </c>
      <c r="AT123" s="186" t="s">
        <v>123</v>
      </c>
      <c r="AU123" s="186" t="s">
        <v>81</v>
      </c>
      <c r="AY123" s="19" t="s">
        <v>120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9" t="s">
        <v>79</v>
      </c>
      <c r="BK123" s="187">
        <f>ROUND(I123*H123,2)</f>
        <v>0</v>
      </c>
      <c r="BL123" s="19" t="s">
        <v>2561</v>
      </c>
      <c r="BM123" s="186" t="s">
        <v>2589</v>
      </c>
    </row>
    <row r="124" spans="1:65" s="2" customFormat="1" ht="10">
      <c r="A124" s="36"/>
      <c r="B124" s="37"/>
      <c r="C124" s="38"/>
      <c r="D124" s="245" t="s">
        <v>538</v>
      </c>
      <c r="E124" s="38"/>
      <c r="F124" s="246" t="s">
        <v>2590</v>
      </c>
      <c r="G124" s="38"/>
      <c r="H124" s="38"/>
      <c r="I124" s="247"/>
      <c r="J124" s="38"/>
      <c r="K124" s="38"/>
      <c r="L124" s="41"/>
      <c r="M124" s="248"/>
      <c r="N124" s="249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538</v>
      </c>
      <c r="AU124" s="19" t="s">
        <v>81</v>
      </c>
    </row>
    <row r="125" spans="1:65" s="13" customFormat="1" ht="10">
      <c r="B125" s="188"/>
      <c r="C125" s="189"/>
      <c r="D125" s="190" t="s">
        <v>130</v>
      </c>
      <c r="E125" s="191" t="s">
        <v>19</v>
      </c>
      <c r="F125" s="192" t="s">
        <v>2591</v>
      </c>
      <c r="G125" s="189"/>
      <c r="H125" s="193">
        <v>1</v>
      </c>
      <c r="I125" s="194"/>
      <c r="J125" s="189"/>
      <c r="K125" s="189"/>
      <c r="L125" s="195"/>
      <c r="M125" s="196"/>
      <c r="N125" s="197"/>
      <c r="O125" s="197"/>
      <c r="P125" s="197"/>
      <c r="Q125" s="197"/>
      <c r="R125" s="197"/>
      <c r="S125" s="197"/>
      <c r="T125" s="198"/>
      <c r="AT125" s="199" t="s">
        <v>130</v>
      </c>
      <c r="AU125" s="199" t="s">
        <v>81</v>
      </c>
      <c r="AV125" s="13" t="s">
        <v>81</v>
      </c>
      <c r="AW125" s="13" t="s">
        <v>132</v>
      </c>
      <c r="AX125" s="13" t="s">
        <v>71</v>
      </c>
      <c r="AY125" s="199" t="s">
        <v>120</v>
      </c>
    </row>
    <row r="126" spans="1:65" s="14" customFormat="1" ht="10">
      <c r="B126" s="200"/>
      <c r="C126" s="201"/>
      <c r="D126" s="190" t="s">
        <v>130</v>
      </c>
      <c r="E126" s="202" t="s">
        <v>19</v>
      </c>
      <c r="F126" s="203" t="s">
        <v>133</v>
      </c>
      <c r="G126" s="201"/>
      <c r="H126" s="204">
        <v>1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130</v>
      </c>
      <c r="AU126" s="210" t="s">
        <v>81</v>
      </c>
      <c r="AV126" s="14" t="s">
        <v>128</v>
      </c>
      <c r="AW126" s="14" t="s">
        <v>132</v>
      </c>
      <c r="AX126" s="14" t="s">
        <v>79</v>
      </c>
      <c r="AY126" s="210" t="s">
        <v>120</v>
      </c>
    </row>
    <row r="127" spans="1:65" s="2" customFormat="1" ht="16.5" customHeight="1">
      <c r="A127" s="36"/>
      <c r="B127" s="37"/>
      <c r="C127" s="175" t="s">
        <v>220</v>
      </c>
      <c r="D127" s="175" t="s">
        <v>123</v>
      </c>
      <c r="E127" s="176" t="s">
        <v>2592</v>
      </c>
      <c r="F127" s="177" t="s">
        <v>2580</v>
      </c>
      <c r="G127" s="178" t="s">
        <v>2560</v>
      </c>
      <c r="H127" s="179">
        <v>1</v>
      </c>
      <c r="I127" s="180"/>
      <c r="J127" s="181">
        <f>ROUND(I127*H127,2)</f>
        <v>0</v>
      </c>
      <c r="K127" s="177" t="s">
        <v>536</v>
      </c>
      <c r="L127" s="41"/>
      <c r="M127" s="182" t="s">
        <v>19</v>
      </c>
      <c r="N127" s="183" t="s">
        <v>42</v>
      </c>
      <c r="O127" s="66"/>
      <c r="P127" s="184">
        <f>O127*H127</f>
        <v>0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6" t="s">
        <v>2561</v>
      </c>
      <c r="AT127" s="186" t="s">
        <v>123</v>
      </c>
      <c r="AU127" s="186" t="s">
        <v>81</v>
      </c>
      <c r="AY127" s="19" t="s">
        <v>120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9" t="s">
        <v>79</v>
      </c>
      <c r="BK127" s="187">
        <f>ROUND(I127*H127,2)</f>
        <v>0</v>
      </c>
      <c r="BL127" s="19" t="s">
        <v>2561</v>
      </c>
      <c r="BM127" s="186" t="s">
        <v>2593</v>
      </c>
    </row>
    <row r="128" spans="1:65" s="2" customFormat="1" ht="10">
      <c r="A128" s="36"/>
      <c r="B128" s="37"/>
      <c r="C128" s="38"/>
      <c r="D128" s="245" t="s">
        <v>538</v>
      </c>
      <c r="E128" s="38"/>
      <c r="F128" s="246" t="s">
        <v>2594</v>
      </c>
      <c r="G128" s="38"/>
      <c r="H128" s="38"/>
      <c r="I128" s="247"/>
      <c r="J128" s="38"/>
      <c r="K128" s="38"/>
      <c r="L128" s="41"/>
      <c r="M128" s="248"/>
      <c r="N128" s="249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538</v>
      </c>
      <c r="AU128" s="19" t="s">
        <v>81</v>
      </c>
    </row>
    <row r="129" spans="1:65" s="13" customFormat="1" ht="10">
      <c r="B129" s="188"/>
      <c r="C129" s="189"/>
      <c r="D129" s="190" t="s">
        <v>130</v>
      </c>
      <c r="E129" s="191" t="s">
        <v>19</v>
      </c>
      <c r="F129" s="192" t="s">
        <v>2595</v>
      </c>
      <c r="G129" s="189"/>
      <c r="H129" s="193">
        <v>1</v>
      </c>
      <c r="I129" s="194"/>
      <c r="J129" s="189"/>
      <c r="K129" s="189"/>
      <c r="L129" s="195"/>
      <c r="M129" s="196"/>
      <c r="N129" s="197"/>
      <c r="O129" s="197"/>
      <c r="P129" s="197"/>
      <c r="Q129" s="197"/>
      <c r="R129" s="197"/>
      <c r="S129" s="197"/>
      <c r="T129" s="198"/>
      <c r="AT129" s="199" t="s">
        <v>130</v>
      </c>
      <c r="AU129" s="199" t="s">
        <v>81</v>
      </c>
      <c r="AV129" s="13" t="s">
        <v>81</v>
      </c>
      <c r="AW129" s="13" t="s">
        <v>132</v>
      </c>
      <c r="AX129" s="13" t="s">
        <v>71</v>
      </c>
      <c r="AY129" s="199" t="s">
        <v>120</v>
      </c>
    </row>
    <row r="130" spans="1:65" s="14" customFormat="1" ht="10">
      <c r="B130" s="200"/>
      <c r="C130" s="201"/>
      <c r="D130" s="190" t="s">
        <v>130</v>
      </c>
      <c r="E130" s="202" t="s">
        <v>19</v>
      </c>
      <c r="F130" s="203" t="s">
        <v>133</v>
      </c>
      <c r="G130" s="201"/>
      <c r="H130" s="204">
        <v>1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130</v>
      </c>
      <c r="AU130" s="210" t="s">
        <v>81</v>
      </c>
      <c r="AV130" s="14" t="s">
        <v>128</v>
      </c>
      <c r="AW130" s="14" t="s">
        <v>132</v>
      </c>
      <c r="AX130" s="14" t="s">
        <v>79</v>
      </c>
      <c r="AY130" s="210" t="s">
        <v>120</v>
      </c>
    </row>
    <row r="131" spans="1:65" s="2" customFormat="1" ht="16.5" customHeight="1">
      <c r="A131" s="36"/>
      <c r="B131" s="37"/>
      <c r="C131" s="175" t="s">
        <v>229</v>
      </c>
      <c r="D131" s="175" t="s">
        <v>123</v>
      </c>
      <c r="E131" s="176" t="s">
        <v>2596</v>
      </c>
      <c r="F131" s="177" t="s">
        <v>2580</v>
      </c>
      <c r="G131" s="178" t="s">
        <v>2560</v>
      </c>
      <c r="H131" s="179">
        <v>1</v>
      </c>
      <c r="I131" s="180"/>
      <c r="J131" s="181">
        <f>ROUND(I131*H131,2)</f>
        <v>0</v>
      </c>
      <c r="K131" s="177" t="s">
        <v>536</v>
      </c>
      <c r="L131" s="41"/>
      <c r="M131" s="182" t="s">
        <v>19</v>
      </c>
      <c r="N131" s="183" t="s">
        <v>42</v>
      </c>
      <c r="O131" s="66"/>
      <c r="P131" s="184">
        <f>O131*H131</f>
        <v>0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6" t="s">
        <v>2561</v>
      </c>
      <c r="AT131" s="186" t="s">
        <v>123</v>
      </c>
      <c r="AU131" s="186" t="s">
        <v>81</v>
      </c>
      <c r="AY131" s="19" t="s">
        <v>120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9" t="s">
        <v>79</v>
      </c>
      <c r="BK131" s="187">
        <f>ROUND(I131*H131,2)</f>
        <v>0</v>
      </c>
      <c r="BL131" s="19" t="s">
        <v>2561</v>
      </c>
      <c r="BM131" s="186" t="s">
        <v>2597</v>
      </c>
    </row>
    <row r="132" spans="1:65" s="2" customFormat="1" ht="10">
      <c r="A132" s="36"/>
      <c r="B132" s="37"/>
      <c r="C132" s="38"/>
      <c r="D132" s="245" t="s">
        <v>538</v>
      </c>
      <c r="E132" s="38"/>
      <c r="F132" s="246" t="s">
        <v>2598</v>
      </c>
      <c r="G132" s="38"/>
      <c r="H132" s="38"/>
      <c r="I132" s="247"/>
      <c r="J132" s="38"/>
      <c r="K132" s="38"/>
      <c r="L132" s="41"/>
      <c r="M132" s="248"/>
      <c r="N132" s="249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538</v>
      </c>
      <c r="AU132" s="19" t="s">
        <v>81</v>
      </c>
    </row>
    <row r="133" spans="1:65" s="13" customFormat="1" ht="10">
      <c r="B133" s="188"/>
      <c r="C133" s="189"/>
      <c r="D133" s="190" t="s">
        <v>130</v>
      </c>
      <c r="E133" s="191" t="s">
        <v>19</v>
      </c>
      <c r="F133" s="192" t="s">
        <v>2599</v>
      </c>
      <c r="G133" s="189"/>
      <c r="H133" s="193">
        <v>1</v>
      </c>
      <c r="I133" s="194"/>
      <c r="J133" s="189"/>
      <c r="K133" s="189"/>
      <c r="L133" s="195"/>
      <c r="M133" s="196"/>
      <c r="N133" s="197"/>
      <c r="O133" s="197"/>
      <c r="P133" s="197"/>
      <c r="Q133" s="197"/>
      <c r="R133" s="197"/>
      <c r="S133" s="197"/>
      <c r="T133" s="198"/>
      <c r="AT133" s="199" t="s">
        <v>130</v>
      </c>
      <c r="AU133" s="199" t="s">
        <v>81</v>
      </c>
      <c r="AV133" s="13" t="s">
        <v>81</v>
      </c>
      <c r="AW133" s="13" t="s">
        <v>132</v>
      </c>
      <c r="AX133" s="13" t="s">
        <v>71</v>
      </c>
      <c r="AY133" s="199" t="s">
        <v>120</v>
      </c>
    </row>
    <row r="134" spans="1:65" s="14" customFormat="1" ht="10">
      <c r="B134" s="200"/>
      <c r="C134" s="201"/>
      <c r="D134" s="190" t="s">
        <v>130</v>
      </c>
      <c r="E134" s="202" t="s">
        <v>19</v>
      </c>
      <c r="F134" s="203" t="s">
        <v>133</v>
      </c>
      <c r="G134" s="201"/>
      <c r="H134" s="204">
        <v>1</v>
      </c>
      <c r="I134" s="205"/>
      <c r="J134" s="201"/>
      <c r="K134" s="201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130</v>
      </c>
      <c r="AU134" s="210" t="s">
        <v>81</v>
      </c>
      <c r="AV134" s="14" t="s">
        <v>128</v>
      </c>
      <c r="AW134" s="14" t="s">
        <v>132</v>
      </c>
      <c r="AX134" s="14" t="s">
        <v>79</v>
      </c>
      <c r="AY134" s="210" t="s">
        <v>120</v>
      </c>
    </row>
    <row r="135" spans="1:65" s="2" customFormat="1" ht="16.5" customHeight="1">
      <c r="A135" s="36"/>
      <c r="B135" s="37"/>
      <c r="C135" s="175" t="s">
        <v>235</v>
      </c>
      <c r="D135" s="175" t="s">
        <v>123</v>
      </c>
      <c r="E135" s="176" t="s">
        <v>2600</v>
      </c>
      <c r="F135" s="177" t="s">
        <v>2601</v>
      </c>
      <c r="G135" s="178" t="s">
        <v>2560</v>
      </c>
      <c r="H135" s="179">
        <v>1</v>
      </c>
      <c r="I135" s="180"/>
      <c r="J135" s="181">
        <f>ROUND(I135*H135,2)</f>
        <v>0</v>
      </c>
      <c r="K135" s="177" t="s">
        <v>536</v>
      </c>
      <c r="L135" s="41"/>
      <c r="M135" s="182" t="s">
        <v>19</v>
      </c>
      <c r="N135" s="183" t="s">
        <v>42</v>
      </c>
      <c r="O135" s="66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6" t="s">
        <v>2561</v>
      </c>
      <c r="AT135" s="186" t="s">
        <v>123</v>
      </c>
      <c r="AU135" s="186" t="s">
        <v>81</v>
      </c>
      <c r="AY135" s="19" t="s">
        <v>120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9" t="s">
        <v>79</v>
      </c>
      <c r="BK135" s="187">
        <f>ROUND(I135*H135,2)</f>
        <v>0</v>
      </c>
      <c r="BL135" s="19" t="s">
        <v>2561</v>
      </c>
      <c r="BM135" s="186" t="s">
        <v>2602</v>
      </c>
    </row>
    <row r="136" spans="1:65" s="2" customFormat="1" ht="10">
      <c r="A136" s="36"/>
      <c r="B136" s="37"/>
      <c r="C136" s="38"/>
      <c r="D136" s="245" t="s">
        <v>538</v>
      </c>
      <c r="E136" s="38"/>
      <c r="F136" s="246" t="s">
        <v>2603</v>
      </c>
      <c r="G136" s="38"/>
      <c r="H136" s="38"/>
      <c r="I136" s="247"/>
      <c r="J136" s="38"/>
      <c r="K136" s="38"/>
      <c r="L136" s="41"/>
      <c r="M136" s="248"/>
      <c r="N136" s="249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538</v>
      </c>
      <c r="AU136" s="19" t="s">
        <v>81</v>
      </c>
    </row>
    <row r="137" spans="1:65" s="2" customFormat="1" ht="18">
      <c r="A137" s="36"/>
      <c r="B137" s="37"/>
      <c r="C137" s="38"/>
      <c r="D137" s="190" t="s">
        <v>1087</v>
      </c>
      <c r="E137" s="38"/>
      <c r="F137" s="250" t="s">
        <v>2604</v>
      </c>
      <c r="G137" s="38"/>
      <c r="H137" s="38"/>
      <c r="I137" s="247"/>
      <c r="J137" s="38"/>
      <c r="K137" s="38"/>
      <c r="L137" s="41"/>
      <c r="M137" s="248"/>
      <c r="N137" s="249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1087</v>
      </c>
      <c r="AU137" s="19" t="s">
        <v>81</v>
      </c>
    </row>
    <row r="138" spans="1:65" s="15" customFormat="1" ht="10">
      <c r="B138" s="211"/>
      <c r="C138" s="212"/>
      <c r="D138" s="190" t="s">
        <v>130</v>
      </c>
      <c r="E138" s="213" t="s">
        <v>19</v>
      </c>
      <c r="F138" s="214" t="s">
        <v>2605</v>
      </c>
      <c r="G138" s="212"/>
      <c r="H138" s="213" t="s">
        <v>19</v>
      </c>
      <c r="I138" s="215"/>
      <c r="J138" s="212"/>
      <c r="K138" s="212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130</v>
      </c>
      <c r="AU138" s="220" t="s">
        <v>81</v>
      </c>
      <c r="AV138" s="15" t="s">
        <v>79</v>
      </c>
      <c r="AW138" s="15" t="s">
        <v>132</v>
      </c>
      <c r="AX138" s="15" t="s">
        <v>71</v>
      </c>
      <c r="AY138" s="220" t="s">
        <v>120</v>
      </c>
    </row>
    <row r="139" spans="1:65" s="13" customFormat="1" ht="10">
      <c r="B139" s="188"/>
      <c r="C139" s="189"/>
      <c r="D139" s="190" t="s">
        <v>130</v>
      </c>
      <c r="E139" s="191" t="s">
        <v>19</v>
      </c>
      <c r="F139" s="192" t="s">
        <v>79</v>
      </c>
      <c r="G139" s="189"/>
      <c r="H139" s="193">
        <v>1</v>
      </c>
      <c r="I139" s="194"/>
      <c r="J139" s="189"/>
      <c r="K139" s="189"/>
      <c r="L139" s="195"/>
      <c r="M139" s="196"/>
      <c r="N139" s="197"/>
      <c r="O139" s="197"/>
      <c r="P139" s="197"/>
      <c r="Q139" s="197"/>
      <c r="R139" s="197"/>
      <c r="S139" s="197"/>
      <c r="T139" s="198"/>
      <c r="AT139" s="199" t="s">
        <v>130</v>
      </c>
      <c r="AU139" s="199" t="s">
        <v>81</v>
      </c>
      <c r="AV139" s="13" t="s">
        <v>81</v>
      </c>
      <c r="AW139" s="13" t="s">
        <v>132</v>
      </c>
      <c r="AX139" s="13" t="s">
        <v>71</v>
      </c>
      <c r="AY139" s="199" t="s">
        <v>120</v>
      </c>
    </row>
    <row r="140" spans="1:65" s="14" customFormat="1" ht="10">
      <c r="B140" s="200"/>
      <c r="C140" s="201"/>
      <c r="D140" s="190" t="s">
        <v>130</v>
      </c>
      <c r="E140" s="202" t="s">
        <v>19</v>
      </c>
      <c r="F140" s="203" t="s">
        <v>133</v>
      </c>
      <c r="G140" s="201"/>
      <c r="H140" s="204">
        <v>1</v>
      </c>
      <c r="I140" s="205"/>
      <c r="J140" s="201"/>
      <c r="K140" s="201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130</v>
      </c>
      <c r="AU140" s="210" t="s">
        <v>81</v>
      </c>
      <c r="AV140" s="14" t="s">
        <v>128</v>
      </c>
      <c r="AW140" s="14" t="s">
        <v>132</v>
      </c>
      <c r="AX140" s="14" t="s">
        <v>79</v>
      </c>
      <c r="AY140" s="210" t="s">
        <v>120</v>
      </c>
    </row>
    <row r="141" spans="1:65" s="12" customFormat="1" ht="22.75" customHeight="1">
      <c r="B141" s="159"/>
      <c r="C141" s="160"/>
      <c r="D141" s="161" t="s">
        <v>70</v>
      </c>
      <c r="E141" s="173" t="s">
        <v>2606</v>
      </c>
      <c r="F141" s="173" t="s">
        <v>2607</v>
      </c>
      <c r="G141" s="160"/>
      <c r="H141" s="160"/>
      <c r="I141" s="163"/>
      <c r="J141" s="174">
        <f>BK141</f>
        <v>0</v>
      </c>
      <c r="K141" s="160"/>
      <c r="L141" s="165"/>
      <c r="M141" s="166"/>
      <c r="N141" s="167"/>
      <c r="O141" s="167"/>
      <c r="P141" s="168">
        <f>SUM(P142:P155)</f>
        <v>0</v>
      </c>
      <c r="Q141" s="167"/>
      <c r="R141" s="168">
        <f>SUM(R142:R155)</f>
        <v>0</v>
      </c>
      <c r="S141" s="167"/>
      <c r="T141" s="169">
        <f>SUM(T142:T155)</f>
        <v>0</v>
      </c>
      <c r="AR141" s="170" t="s">
        <v>121</v>
      </c>
      <c r="AT141" s="171" t="s">
        <v>70</v>
      </c>
      <c r="AU141" s="171" t="s">
        <v>79</v>
      </c>
      <c r="AY141" s="170" t="s">
        <v>120</v>
      </c>
      <c r="BK141" s="172">
        <f>SUM(BK142:BK155)</f>
        <v>0</v>
      </c>
    </row>
    <row r="142" spans="1:65" s="2" customFormat="1" ht="16.5" customHeight="1">
      <c r="A142" s="36"/>
      <c r="B142" s="37"/>
      <c r="C142" s="175" t="s">
        <v>240</v>
      </c>
      <c r="D142" s="175" t="s">
        <v>123</v>
      </c>
      <c r="E142" s="176" t="s">
        <v>2608</v>
      </c>
      <c r="F142" s="177" t="s">
        <v>2609</v>
      </c>
      <c r="G142" s="178" t="s">
        <v>2610</v>
      </c>
      <c r="H142" s="259"/>
      <c r="I142" s="180"/>
      <c r="J142" s="181">
        <f>ROUND(I142*H142,2)</f>
        <v>0</v>
      </c>
      <c r="K142" s="177" t="s">
        <v>536</v>
      </c>
      <c r="L142" s="41"/>
      <c r="M142" s="182" t="s">
        <v>19</v>
      </c>
      <c r="N142" s="183" t="s">
        <v>42</v>
      </c>
      <c r="O142" s="66"/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6" t="s">
        <v>2561</v>
      </c>
      <c r="AT142" s="186" t="s">
        <v>123</v>
      </c>
      <c r="AU142" s="186" t="s">
        <v>81</v>
      </c>
      <c r="AY142" s="19" t="s">
        <v>120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9" t="s">
        <v>79</v>
      </c>
      <c r="BK142" s="187">
        <f>ROUND(I142*H142,2)</f>
        <v>0</v>
      </c>
      <c r="BL142" s="19" t="s">
        <v>2561</v>
      </c>
      <c r="BM142" s="186" t="s">
        <v>2611</v>
      </c>
    </row>
    <row r="143" spans="1:65" s="2" customFormat="1" ht="10">
      <c r="A143" s="36"/>
      <c r="B143" s="37"/>
      <c r="C143" s="38"/>
      <c r="D143" s="245" t="s">
        <v>538</v>
      </c>
      <c r="E143" s="38"/>
      <c r="F143" s="246" t="s">
        <v>2612</v>
      </c>
      <c r="G143" s="38"/>
      <c r="H143" s="38"/>
      <c r="I143" s="247"/>
      <c r="J143" s="38"/>
      <c r="K143" s="38"/>
      <c r="L143" s="41"/>
      <c r="M143" s="248"/>
      <c r="N143" s="249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538</v>
      </c>
      <c r="AU143" s="19" t="s">
        <v>81</v>
      </c>
    </row>
    <row r="144" spans="1:65" s="2" customFormat="1" ht="153">
      <c r="A144" s="36"/>
      <c r="B144" s="37"/>
      <c r="C144" s="38"/>
      <c r="D144" s="190" t="s">
        <v>1087</v>
      </c>
      <c r="E144" s="38"/>
      <c r="F144" s="250" t="s">
        <v>2613</v>
      </c>
      <c r="G144" s="38"/>
      <c r="H144" s="38"/>
      <c r="I144" s="247"/>
      <c r="J144" s="38"/>
      <c r="K144" s="38"/>
      <c r="L144" s="41"/>
      <c r="M144" s="248"/>
      <c r="N144" s="249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1087</v>
      </c>
      <c r="AU144" s="19" t="s">
        <v>81</v>
      </c>
    </row>
    <row r="145" spans="1:65" s="15" customFormat="1" ht="10">
      <c r="B145" s="211"/>
      <c r="C145" s="212"/>
      <c r="D145" s="190" t="s">
        <v>130</v>
      </c>
      <c r="E145" s="213" t="s">
        <v>19</v>
      </c>
      <c r="F145" s="214" t="s">
        <v>2614</v>
      </c>
      <c r="G145" s="212"/>
      <c r="H145" s="213" t="s">
        <v>19</v>
      </c>
      <c r="I145" s="215"/>
      <c r="J145" s="212"/>
      <c r="K145" s="212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130</v>
      </c>
      <c r="AU145" s="220" t="s">
        <v>81</v>
      </c>
      <c r="AV145" s="15" t="s">
        <v>79</v>
      </c>
      <c r="AW145" s="15" t="s">
        <v>132</v>
      </c>
      <c r="AX145" s="15" t="s">
        <v>71</v>
      </c>
      <c r="AY145" s="220" t="s">
        <v>120</v>
      </c>
    </row>
    <row r="146" spans="1:65" s="15" customFormat="1" ht="10">
      <c r="B146" s="211"/>
      <c r="C146" s="212"/>
      <c r="D146" s="190" t="s">
        <v>130</v>
      </c>
      <c r="E146" s="213" t="s">
        <v>19</v>
      </c>
      <c r="F146" s="214" t="s">
        <v>2615</v>
      </c>
      <c r="G146" s="212"/>
      <c r="H146" s="213" t="s">
        <v>19</v>
      </c>
      <c r="I146" s="215"/>
      <c r="J146" s="212"/>
      <c r="K146" s="212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130</v>
      </c>
      <c r="AU146" s="220" t="s">
        <v>81</v>
      </c>
      <c r="AV146" s="15" t="s">
        <v>79</v>
      </c>
      <c r="AW146" s="15" t="s">
        <v>132</v>
      </c>
      <c r="AX146" s="15" t="s">
        <v>71</v>
      </c>
      <c r="AY146" s="220" t="s">
        <v>120</v>
      </c>
    </row>
    <row r="147" spans="1:65" s="15" customFormat="1" ht="10">
      <c r="B147" s="211"/>
      <c r="C147" s="212"/>
      <c r="D147" s="190" t="s">
        <v>130</v>
      </c>
      <c r="E147" s="213" t="s">
        <v>19</v>
      </c>
      <c r="F147" s="214" t="s">
        <v>2616</v>
      </c>
      <c r="G147" s="212"/>
      <c r="H147" s="213" t="s">
        <v>19</v>
      </c>
      <c r="I147" s="215"/>
      <c r="J147" s="212"/>
      <c r="K147" s="212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130</v>
      </c>
      <c r="AU147" s="220" t="s">
        <v>81</v>
      </c>
      <c r="AV147" s="15" t="s">
        <v>79</v>
      </c>
      <c r="AW147" s="15" t="s">
        <v>132</v>
      </c>
      <c r="AX147" s="15" t="s">
        <v>71</v>
      </c>
      <c r="AY147" s="220" t="s">
        <v>120</v>
      </c>
    </row>
    <row r="148" spans="1:65" s="15" customFormat="1" ht="10">
      <c r="B148" s="211"/>
      <c r="C148" s="212"/>
      <c r="D148" s="190" t="s">
        <v>130</v>
      </c>
      <c r="E148" s="213" t="s">
        <v>19</v>
      </c>
      <c r="F148" s="214" t="s">
        <v>2617</v>
      </c>
      <c r="G148" s="212"/>
      <c r="H148" s="213" t="s">
        <v>19</v>
      </c>
      <c r="I148" s="215"/>
      <c r="J148" s="212"/>
      <c r="K148" s="212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130</v>
      </c>
      <c r="AU148" s="220" t="s">
        <v>81</v>
      </c>
      <c r="AV148" s="15" t="s">
        <v>79</v>
      </c>
      <c r="AW148" s="15" t="s">
        <v>132</v>
      </c>
      <c r="AX148" s="15" t="s">
        <v>71</v>
      </c>
      <c r="AY148" s="220" t="s">
        <v>120</v>
      </c>
    </row>
    <row r="149" spans="1:65" s="14" customFormat="1" ht="10">
      <c r="B149" s="200"/>
      <c r="C149" s="201"/>
      <c r="D149" s="190" t="s">
        <v>130</v>
      </c>
      <c r="E149" s="202" t="s">
        <v>19</v>
      </c>
      <c r="F149" s="203" t="s">
        <v>133</v>
      </c>
      <c r="G149" s="201"/>
      <c r="H149" s="204">
        <v>0</v>
      </c>
      <c r="I149" s="205"/>
      <c r="J149" s="201"/>
      <c r="K149" s="201"/>
      <c r="L149" s="206"/>
      <c r="M149" s="207"/>
      <c r="N149" s="208"/>
      <c r="O149" s="208"/>
      <c r="P149" s="208"/>
      <c r="Q149" s="208"/>
      <c r="R149" s="208"/>
      <c r="S149" s="208"/>
      <c r="T149" s="209"/>
      <c r="AT149" s="210" t="s">
        <v>130</v>
      </c>
      <c r="AU149" s="210" t="s">
        <v>81</v>
      </c>
      <c r="AV149" s="14" t="s">
        <v>128</v>
      </c>
      <c r="AW149" s="14" t="s">
        <v>132</v>
      </c>
      <c r="AX149" s="14" t="s">
        <v>79</v>
      </c>
      <c r="AY149" s="210" t="s">
        <v>120</v>
      </c>
    </row>
    <row r="150" spans="1:65" s="2" customFormat="1" ht="16.5" customHeight="1">
      <c r="A150" s="36"/>
      <c r="B150" s="37"/>
      <c r="C150" s="175" t="s">
        <v>244</v>
      </c>
      <c r="D150" s="175" t="s">
        <v>123</v>
      </c>
      <c r="E150" s="176" t="s">
        <v>2618</v>
      </c>
      <c r="F150" s="177" t="s">
        <v>2619</v>
      </c>
      <c r="G150" s="178" t="s">
        <v>2560</v>
      </c>
      <c r="H150" s="179">
        <v>1212</v>
      </c>
      <c r="I150" s="180"/>
      <c r="J150" s="181">
        <f>ROUND(I150*H150,2)</f>
        <v>0</v>
      </c>
      <c r="K150" s="177" t="s">
        <v>536</v>
      </c>
      <c r="L150" s="41"/>
      <c r="M150" s="182" t="s">
        <v>19</v>
      </c>
      <c r="N150" s="183" t="s">
        <v>42</v>
      </c>
      <c r="O150" s="66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6" t="s">
        <v>128</v>
      </c>
      <c r="AT150" s="186" t="s">
        <v>123</v>
      </c>
      <c r="AU150" s="186" t="s">
        <v>81</v>
      </c>
      <c r="AY150" s="19" t="s">
        <v>120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9" t="s">
        <v>79</v>
      </c>
      <c r="BK150" s="187">
        <f>ROUND(I150*H150,2)</f>
        <v>0</v>
      </c>
      <c r="BL150" s="19" t="s">
        <v>128</v>
      </c>
      <c r="BM150" s="186" t="s">
        <v>2620</v>
      </c>
    </row>
    <row r="151" spans="1:65" s="2" customFormat="1" ht="10">
      <c r="A151" s="36"/>
      <c r="B151" s="37"/>
      <c r="C151" s="38"/>
      <c r="D151" s="245" t="s">
        <v>538</v>
      </c>
      <c r="E151" s="38"/>
      <c r="F151" s="246" t="s">
        <v>2621</v>
      </c>
      <c r="G151" s="38"/>
      <c r="H151" s="38"/>
      <c r="I151" s="247"/>
      <c r="J151" s="38"/>
      <c r="K151" s="38"/>
      <c r="L151" s="41"/>
      <c r="M151" s="248"/>
      <c r="N151" s="249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538</v>
      </c>
      <c r="AU151" s="19" t="s">
        <v>81</v>
      </c>
    </row>
    <row r="152" spans="1:65" s="2" customFormat="1" ht="18">
      <c r="A152" s="36"/>
      <c r="B152" s="37"/>
      <c r="C152" s="38"/>
      <c r="D152" s="190" t="s">
        <v>1087</v>
      </c>
      <c r="E152" s="38"/>
      <c r="F152" s="250" t="s">
        <v>2622</v>
      </c>
      <c r="G152" s="38"/>
      <c r="H152" s="38"/>
      <c r="I152" s="247"/>
      <c r="J152" s="38"/>
      <c r="K152" s="38"/>
      <c r="L152" s="41"/>
      <c r="M152" s="248"/>
      <c r="N152" s="249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1087</v>
      </c>
      <c r="AU152" s="19" t="s">
        <v>81</v>
      </c>
    </row>
    <row r="153" spans="1:65" s="13" customFormat="1" ht="10">
      <c r="B153" s="188"/>
      <c r="C153" s="189"/>
      <c r="D153" s="190" t="s">
        <v>130</v>
      </c>
      <c r="E153" s="191" t="s">
        <v>19</v>
      </c>
      <c r="F153" s="192" t="s">
        <v>2623</v>
      </c>
      <c r="G153" s="189"/>
      <c r="H153" s="193">
        <v>672</v>
      </c>
      <c r="I153" s="194"/>
      <c r="J153" s="189"/>
      <c r="K153" s="189"/>
      <c r="L153" s="195"/>
      <c r="M153" s="196"/>
      <c r="N153" s="197"/>
      <c r="O153" s="197"/>
      <c r="P153" s="197"/>
      <c r="Q153" s="197"/>
      <c r="R153" s="197"/>
      <c r="S153" s="197"/>
      <c r="T153" s="198"/>
      <c r="AT153" s="199" t="s">
        <v>130</v>
      </c>
      <c r="AU153" s="199" t="s">
        <v>81</v>
      </c>
      <c r="AV153" s="13" t="s">
        <v>81</v>
      </c>
      <c r="AW153" s="13" t="s">
        <v>132</v>
      </c>
      <c r="AX153" s="13" t="s">
        <v>71</v>
      </c>
      <c r="AY153" s="199" t="s">
        <v>120</v>
      </c>
    </row>
    <row r="154" spans="1:65" s="13" customFormat="1" ht="10">
      <c r="B154" s="188"/>
      <c r="C154" s="189"/>
      <c r="D154" s="190" t="s">
        <v>130</v>
      </c>
      <c r="E154" s="191" t="s">
        <v>19</v>
      </c>
      <c r="F154" s="192" t="s">
        <v>2624</v>
      </c>
      <c r="G154" s="189"/>
      <c r="H154" s="193">
        <v>540</v>
      </c>
      <c r="I154" s="194"/>
      <c r="J154" s="189"/>
      <c r="K154" s="189"/>
      <c r="L154" s="195"/>
      <c r="M154" s="196"/>
      <c r="N154" s="197"/>
      <c r="O154" s="197"/>
      <c r="P154" s="197"/>
      <c r="Q154" s="197"/>
      <c r="R154" s="197"/>
      <c r="S154" s="197"/>
      <c r="T154" s="198"/>
      <c r="AT154" s="199" t="s">
        <v>130</v>
      </c>
      <c r="AU154" s="199" t="s">
        <v>81</v>
      </c>
      <c r="AV154" s="13" t="s">
        <v>81</v>
      </c>
      <c r="AW154" s="13" t="s">
        <v>132</v>
      </c>
      <c r="AX154" s="13" t="s">
        <v>71</v>
      </c>
      <c r="AY154" s="199" t="s">
        <v>120</v>
      </c>
    </row>
    <row r="155" spans="1:65" s="14" customFormat="1" ht="10">
      <c r="B155" s="200"/>
      <c r="C155" s="201"/>
      <c r="D155" s="190" t="s">
        <v>130</v>
      </c>
      <c r="E155" s="202" t="s">
        <v>19</v>
      </c>
      <c r="F155" s="203" t="s">
        <v>133</v>
      </c>
      <c r="G155" s="201"/>
      <c r="H155" s="204">
        <v>1212</v>
      </c>
      <c r="I155" s="205"/>
      <c r="J155" s="201"/>
      <c r="K155" s="201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130</v>
      </c>
      <c r="AU155" s="210" t="s">
        <v>81</v>
      </c>
      <c r="AV155" s="14" t="s">
        <v>128</v>
      </c>
      <c r="AW155" s="14" t="s">
        <v>132</v>
      </c>
      <c r="AX155" s="14" t="s">
        <v>79</v>
      </c>
      <c r="AY155" s="210" t="s">
        <v>120</v>
      </c>
    </row>
    <row r="156" spans="1:65" s="12" customFormat="1" ht="22.75" customHeight="1">
      <c r="B156" s="159"/>
      <c r="C156" s="160"/>
      <c r="D156" s="161" t="s">
        <v>70</v>
      </c>
      <c r="E156" s="173" t="s">
        <v>2625</v>
      </c>
      <c r="F156" s="173" t="s">
        <v>2626</v>
      </c>
      <c r="G156" s="160"/>
      <c r="H156" s="160"/>
      <c r="I156" s="163"/>
      <c r="J156" s="174">
        <f>BK156</f>
        <v>0</v>
      </c>
      <c r="K156" s="160"/>
      <c r="L156" s="165"/>
      <c r="M156" s="166"/>
      <c r="N156" s="167"/>
      <c r="O156" s="167"/>
      <c r="P156" s="168">
        <f>SUM(P157:P173)</f>
        <v>0</v>
      </c>
      <c r="Q156" s="167"/>
      <c r="R156" s="168">
        <f>SUM(R157:R173)</f>
        <v>0</v>
      </c>
      <c r="S156" s="167"/>
      <c r="T156" s="169">
        <f>SUM(T157:T173)</f>
        <v>0</v>
      </c>
      <c r="AR156" s="170" t="s">
        <v>121</v>
      </c>
      <c r="AT156" s="171" t="s">
        <v>70</v>
      </c>
      <c r="AU156" s="171" t="s">
        <v>79</v>
      </c>
      <c r="AY156" s="170" t="s">
        <v>120</v>
      </c>
      <c r="BK156" s="172">
        <f>SUM(BK157:BK173)</f>
        <v>0</v>
      </c>
    </row>
    <row r="157" spans="1:65" s="2" customFormat="1" ht="16.5" customHeight="1">
      <c r="A157" s="36"/>
      <c r="B157" s="37"/>
      <c r="C157" s="175" t="s">
        <v>8</v>
      </c>
      <c r="D157" s="175" t="s">
        <v>123</v>
      </c>
      <c r="E157" s="176" t="s">
        <v>2627</v>
      </c>
      <c r="F157" s="177" t="s">
        <v>2628</v>
      </c>
      <c r="G157" s="178" t="s">
        <v>204</v>
      </c>
      <c r="H157" s="179">
        <v>8</v>
      </c>
      <c r="I157" s="180"/>
      <c r="J157" s="181">
        <f>ROUND(I157*H157,2)</f>
        <v>0</v>
      </c>
      <c r="K157" s="177" t="s">
        <v>536</v>
      </c>
      <c r="L157" s="41"/>
      <c r="M157" s="182" t="s">
        <v>19</v>
      </c>
      <c r="N157" s="183" t="s">
        <v>42</v>
      </c>
      <c r="O157" s="66"/>
      <c r="P157" s="184">
        <f>O157*H157</f>
        <v>0</v>
      </c>
      <c r="Q157" s="184">
        <v>0</v>
      </c>
      <c r="R157" s="184">
        <f>Q157*H157</f>
        <v>0</v>
      </c>
      <c r="S157" s="184">
        <v>0</v>
      </c>
      <c r="T157" s="185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6" t="s">
        <v>2561</v>
      </c>
      <c r="AT157" s="186" t="s">
        <v>123</v>
      </c>
      <c r="AU157" s="186" t="s">
        <v>81</v>
      </c>
      <c r="AY157" s="19" t="s">
        <v>120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9" t="s">
        <v>79</v>
      </c>
      <c r="BK157" s="187">
        <f>ROUND(I157*H157,2)</f>
        <v>0</v>
      </c>
      <c r="BL157" s="19" t="s">
        <v>2561</v>
      </c>
      <c r="BM157" s="186" t="s">
        <v>2629</v>
      </c>
    </row>
    <row r="158" spans="1:65" s="2" customFormat="1" ht="10">
      <c r="A158" s="36"/>
      <c r="B158" s="37"/>
      <c r="C158" s="38"/>
      <c r="D158" s="245" t="s">
        <v>538</v>
      </c>
      <c r="E158" s="38"/>
      <c r="F158" s="246" t="s">
        <v>2630</v>
      </c>
      <c r="G158" s="38"/>
      <c r="H158" s="38"/>
      <c r="I158" s="247"/>
      <c r="J158" s="38"/>
      <c r="K158" s="38"/>
      <c r="L158" s="41"/>
      <c r="M158" s="248"/>
      <c r="N158" s="249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538</v>
      </c>
      <c r="AU158" s="19" t="s">
        <v>81</v>
      </c>
    </row>
    <row r="159" spans="1:65" s="2" customFormat="1" ht="27">
      <c r="A159" s="36"/>
      <c r="B159" s="37"/>
      <c r="C159" s="38"/>
      <c r="D159" s="190" t="s">
        <v>1087</v>
      </c>
      <c r="E159" s="38"/>
      <c r="F159" s="250" t="s">
        <v>2631</v>
      </c>
      <c r="G159" s="38"/>
      <c r="H159" s="38"/>
      <c r="I159" s="247"/>
      <c r="J159" s="38"/>
      <c r="K159" s="38"/>
      <c r="L159" s="41"/>
      <c r="M159" s="248"/>
      <c r="N159" s="249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1087</v>
      </c>
      <c r="AU159" s="19" t="s">
        <v>81</v>
      </c>
    </row>
    <row r="160" spans="1:65" s="15" customFormat="1" ht="10">
      <c r="B160" s="211"/>
      <c r="C160" s="212"/>
      <c r="D160" s="190" t="s">
        <v>130</v>
      </c>
      <c r="E160" s="213" t="s">
        <v>19</v>
      </c>
      <c r="F160" s="214" t="s">
        <v>2632</v>
      </c>
      <c r="G160" s="212"/>
      <c r="H160" s="213" t="s">
        <v>19</v>
      </c>
      <c r="I160" s="215"/>
      <c r="J160" s="212"/>
      <c r="K160" s="212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130</v>
      </c>
      <c r="AU160" s="220" t="s">
        <v>81</v>
      </c>
      <c r="AV160" s="15" t="s">
        <v>79</v>
      </c>
      <c r="AW160" s="15" t="s">
        <v>132</v>
      </c>
      <c r="AX160" s="15" t="s">
        <v>71</v>
      </c>
      <c r="AY160" s="220" t="s">
        <v>120</v>
      </c>
    </row>
    <row r="161" spans="1:65" s="13" customFormat="1" ht="10">
      <c r="B161" s="188"/>
      <c r="C161" s="189"/>
      <c r="D161" s="190" t="s">
        <v>130</v>
      </c>
      <c r="E161" s="191" t="s">
        <v>19</v>
      </c>
      <c r="F161" s="192" t="s">
        <v>2633</v>
      </c>
      <c r="G161" s="189"/>
      <c r="H161" s="193">
        <v>4</v>
      </c>
      <c r="I161" s="194"/>
      <c r="J161" s="189"/>
      <c r="K161" s="189"/>
      <c r="L161" s="195"/>
      <c r="M161" s="196"/>
      <c r="N161" s="197"/>
      <c r="O161" s="197"/>
      <c r="P161" s="197"/>
      <c r="Q161" s="197"/>
      <c r="R161" s="197"/>
      <c r="S161" s="197"/>
      <c r="T161" s="198"/>
      <c r="AT161" s="199" t="s">
        <v>130</v>
      </c>
      <c r="AU161" s="199" t="s">
        <v>81</v>
      </c>
      <c r="AV161" s="13" t="s">
        <v>81</v>
      </c>
      <c r="AW161" s="13" t="s">
        <v>132</v>
      </c>
      <c r="AX161" s="13" t="s">
        <v>71</v>
      </c>
      <c r="AY161" s="199" t="s">
        <v>120</v>
      </c>
    </row>
    <row r="162" spans="1:65" s="15" customFormat="1" ht="10">
      <c r="B162" s="211"/>
      <c r="C162" s="212"/>
      <c r="D162" s="190" t="s">
        <v>130</v>
      </c>
      <c r="E162" s="213" t="s">
        <v>19</v>
      </c>
      <c r="F162" s="214" t="s">
        <v>2634</v>
      </c>
      <c r="G162" s="212"/>
      <c r="H162" s="213" t="s">
        <v>19</v>
      </c>
      <c r="I162" s="215"/>
      <c r="J162" s="212"/>
      <c r="K162" s="212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130</v>
      </c>
      <c r="AU162" s="220" t="s">
        <v>81</v>
      </c>
      <c r="AV162" s="15" t="s">
        <v>79</v>
      </c>
      <c r="AW162" s="15" t="s">
        <v>132</v>
      </c>
      <c r="AX162" s="15" t="s">
        <v>71</v>
      </c>
      <c r="AY162" s="220" t="s">
        <v>120</v>
      </c>
    </row>
    <row r="163" spans="1:65" s="13" customFormat="1" ht="10">
      <c r="B163" s="188"/>
      <c r="C163" s="189"/>
      <c r="D163" s="190" t="s">
        <v>130</v>
      </c>
      <c r="E163" s="191" t="s">
        <v>19</v>
      </c>
      <c r="F163" s="192" t="s">
        <v>2633</v>
      </c>
      <c r="G163" s="189"/>
      <c r="H163" s="193">
        <v>4</v>
      </c>
      <c r="I163" s="194"/>
      <c r="J163" s="189"/>
      <c r="K163" s="189"/>
      <c r="L163" s="195"/>
      <c r="M163" s="196"/>
      <c r="N163" s="197"/>
      <c r="O163" s="197"/>
      <c r="P163" s="197"/>
      <c r="Q163" s="197"/>
      <c r="R163" s="197"/>
      <c r="S163" s="197"/>
      <c r="T163" s="198"/>
      <c r="AT163" s="199" t="s">
        <v>130</v>
      </c>
      <c r="AU163" s="199" t="s">
        <v>81</v>
      </c>
      <c r="AV163" s="13" t="s">
        <v>81</v>
      </c>
      <c r="AW163" s="13" t="s">
        <v>132</v>
      </c>
      <c r="AX163" s="13" t="s">
        <v>71</v>
      </c>
      <c r="AY163" s="199" t="s">
        <v>120</v>
      </c>
    </row>
    <row r="164" spans="1:65" s="14" customFormat="1" ht="10">
      <c r="B164" s="200"/>
      <c r="C164" s="201"/>
      <c r="D164" s="190" t="s">
        <v>130</v>
      </c>
      <c r="E164" s="202" t="s">
        <v>19</v>
      </c>
      <c r="F164" s="203" t="s">
        <v>133</v>
      </c>
      <c r="G164" s="201"/>
      <c r="H164" s="204">
        <v>8</v>
      </c>
      <c r="I164" s="205"/>
      <c r="J164" s="201"/>
      <c r="K164" s="201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130</v>
      </c>
      <c r="AU164" s="210" t="s">
        <v>81</v>
      </c>
      <c r="AV164" s="14" t="s">
        <v>128</v>
      </c>
      <c r="AW164" s="14" t="s">
        <v>132</v>
      </c>
      <c r="AX164" s="14" t="s">
        <v>79</v>
      </c>
      <c r="AY164" s="210" t="s">
        <v>120</v>
      </c>
    </row>
    <row r="165" spans="1:65" s="2" customFormat="1" ht="16.5" customHeight="1">
      <c r="A165" s="36"/>
      <c r="B165" s="37"/>
      <c r="C165" s="175" t="s">
        <v>252</v>
      </c>
      <c r="D165" s="175" t="s">
        <v>123</v>
      </c>
      <c r="E165" s="176" t="s">
        <v>2635</v>
      </c>
      <c r="F165" s="177" t="s">
        <v>2636</v>
      </c>
      <c r="G165" s="178" t="s">
        <v>2637</v>
      </c>
      <c r="H165" s="179">
        <v>4</v>
      </c>
      <c r="I165" s="180"/>
      <c r="J165" s="181">
        <f>ROUND(I165*H165,2)</f>
        <v>0</v>
      </c>
      <c r="K165" s="177" t="s">
        <v>536</v>
      </c>
      <c r="L165" s="41"/>
      <c r="M165" s="182" t="s">
        <v>19</v>
      </c>
      <c r="N165" s="183" t="s">
        <v>42</v>
      </c>
      <c r="O165" s="66"/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5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6" t="s">
        <v>2561</v>
      </c>
      <c r="AT165" s="186" t="s">
        <v>123</v>
      </c>
      <c r="AU165" s="186" t="s">
        <v>81</v>
      </c>
      <c r="AY165" s="19" t="s">
        <v>120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9" t="s">
        <v>79</v>
      </c>
      <c r="BK165" s="187">
        <f>ROUND(I165*H165,2)</f>
        <v>0</v>
      </c>
      <c r="BL165" s="19" t="s">
        <v>2561</v>
      </c>
      <c r="BM165" s="186" t="s">
        <v>2638</v>
      </c>
    </row>
    <row r="166" spans="1:65" s="2" customFormat="1" ht="10">
      <c r="A166" s="36"/>
      <c r="B166" s="37"/>
      <c r="C166" s="38"/>
      <c r="D166" s="245" t="s">
        <v>538</v>
      </c>
      <c r="E166" s="38"/>
      <c r="F166" s="246" t="s">
        <v>2639</v>
      </c>
      <c r="G166" s="38"/>
      <c r="H166" s="38"/>
      <c r="I166" s="247"/>
      <c r="J166" s="38"/>
      <c r="K166" s="38"/>
      <c r="L166" s="41"/>
      <c r="M166" s="248"/>
      <c r="N166" s="249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538</v>
      </c>
      <c r="AU166" s="19" t="s">
        <v>81</v>
      </c>
    </row>
    <row r="167" spans="1:65" s="2" customFormat="1" ht="27">
      <c r="A167" s="36"/>
      <c r="B167" s="37"/>
      <c r="C167" s="38"/>
      <c r="D167" s="190" t="s">
        <v>1087</v>
      </c>
      <c r="E167" s="38"/>
      <c r="F167" s="250" t="s">
        <v>2640</v>
      </c>
      <c r="G167" s="38"/>
      <c r="H167" s="38"/>
      <c r="I167" s="247"/>
      <c r="J167" s="38"/>
      <c r="K167" s="38"/>
      <c r="L167" s="41"/>
      <c r="M167" s="248"/>
      <c r="N167" s="249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1087</v>
      </c>
      <c r="AU167" s="19" t="s">
        <v>81</v>
      </c>
    </row>
    <row r="168" spans="1:65" s="15" customFormat="1" ht="10">
      <c r="B168" s="211"/>
      <c r="C168" s="212"/>
      <c r="D168" s="190" t="s">
        <v>130</v>
      </c>
      <c r="E168" s="213" t="s">
        <v>19</v>
      </c>
      <c r="F168" s="214" t="s">
        <v>2641</v>
      </c>
      <c r="G168" s="212"/>
      <c r="H168" s="213" t="s">
        <v>19</v>
      </c>
      <c r="I168" s="215"/>
      <c r="J168" s="212"/>
      <c r="K168" s="212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130</v>
      </c>
      <c r="AU168" s="220" t="s">
        <v>81</v>
      </c>
      <c r="AV168" s="15" t="s">
        <v>79</v>
      </c>
      <c r="AW168" s="15" t="s">
        <v>132</v>
      </c>
      <c r="AX168" s="15" t="s">
        <v>71</v>
      </c>
      <c r="AY168" s="220" t="s">
        <v>120</v>
      </c>
    </row>
    <row r="169" spans="1:65" s="13" customFormat="1" ht="10">
      <c r="B169" s="188"/>
      <c r="C169" s="189"/>
      <c r="D169" s="190" t="s">
        <v>130</v>
      </c>
      <c r="E169" s="191" t="s">
        <v>19</v>
      </c>
      <c r="F169" s="192" t="s">
        <v>362</v>
      </c>
      <c r="G169" s="189"/>
      <c r="H169" s="193">
        <v>4</v>
      </c>
      <c r="I169" s="194"/>
      <c r="J169" s="189"/>
      <c r="K169" s="189"/>
      <c r="L169" s="195"/>
      <c r="M169" s="196"/>
      <c r="N169" s="197"/>
      <c r="O169" s="197"/>
      <c r="P169" s="197"/>
      <c r="Q169" s="197"/>
      <c r="R169" s="197"/>
      <c r="S169" s="197"/>
      <c r="T169" s="198"/>
      <c r="AT169" s="199" t="s">
        <v>130</v>
      </c>
      <c r="AU169" s="199" t="s">
        <v>81</v>
      </c>
      <c r="AV169" s="13" t="s">
        <v>81</v>
      </c>
      <c r="AW169" s="13" t="s">
        <v>132</v>
      </c>
      <c r="AX169" s="13" t="s">
        <v>79</v>
      </c>
      <c r="AY169" s="199" t="s">
        <v>120</v>
      </c>
    </row>
    <row r="170" spans="1:65" s="2" customFormat="1" ht="24.15" customHeight="1">
      <c r="A170" s="36"/>
      <c r="B170" s="37"/>
      <c r="C170" s="175" t="s">
        <v>257</v>
      </c>
      <c r="D170" s="175" t="s">
        <v>123</v>
      </c>
      <c r="E170" s="176" t="s">
        <v>2642</v>
      </c>
      <c r="F170" s="177" t="s">
        <v>2643</v>
      </c>
      <c r="G170" s="178" t="s">
        <v>2644</v>
      </c>
      <c r="H170" s="179">
        <v>1</v>
      </c>
      <c r="I170" s="180"/>
      <c r="J170" s="181">
        <f>ROUND(I170*H170,2)</f>
        <v>0</v>
      </c>
      <c r="K170" s="177" t="s">
        <v>536</v>
      </c>
      <c r="L170" s="41"/>
      <c r="M170" s="182" t="s">
        <v>19</v>
      </c>
      <c r="N170" s="183" t="s">
        <v>42</v>
      </c>
      <c r="O170" s="66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6" t="s">
        <v>2561</v>
      </c>
      <c r="AT170" s="186" t="s">
        <v>123</v>
      </c>
      <c r="AU170" s="186" t="s">
        <v>81</v>
      </c>
      <c r="AY170" s="19" t="s">
        <v>120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9" t="s">
        <v>79</v>
      </c>
      <c r="BK170" s="187">
        <f>ROUND(I170*H170,2)</f>
        <v>0</v>
      </c>
      <c r="BL170" s="19" t="s">
        <v>2561</v>
      </c>
      <c r="BM170" s="186" t="s">
        <v>2645</v>
      </c>
    </row>
    <row r="171" spans="1:65" s="2" customFormat="1" ht="10">
      <c r="A171" s="36"/>
      <c r="B171" s="37"/>
      <c r="C171" s="38"/>
      <c r="D171" s="245" t="s">
        <v>538</v>
      </c>
      <c r="E171" s="38"/>
      <c r="F171" s="246" t="s">
        <v>2646</v>
      </c>
      <c r="G171" s="38"/>
      <c r="H171" s="38"/>
      <c r="I171" s="247"/>
      <c r="J171" s="38"/>
      <c r="K171" s="38"/>
      <c r="L171" s="41"/>
      <c r="M171" s="248"/>
      <c r="N171" s="249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538</v>
      </c>
      <c r="AU171" s="19" t="s">
        <v>81</v>
      </c>
    </row>
    <row r="172" spans="1:65" s="2" customFormat="1" ht="27">
      <c r="A172" s="36"/>
      <c r="B172" s="37"/>
      <c r="C172" s="38"/>
      <c r="D172" s="190" t="s">
        <v>1087</v>
      </c>
      <c r="E172" s="38"/>
      <c r="F172" s="250" t="s">
        <v>2647</v>
      </c>
      <c r="G172" s="38"/>
      <c r="H172" s="38"/>
      <c r="I172" s="247"/>
      <c r="J172" s="38"/>
      <c r="K172" s="38"/>
      <c r="L172" s="41"/>
      <c r="M172" s="248"/>
      <c r="N172" s="249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1087</v>
      </c>
      <c r="AU172" s="19" t="s">
        <v>81</v>
      </c>
    </row>
    <row r="173" spans="1:65" s="13" customFormat="1" ht="10">
      <c r="B173" s="188"/>
      <c r="C173" s="189"/>
      <c r="D173" s="190" t="s">
        <v>130</v>
      </c>
      <c r="E173" s="191" t="s">
        <v>19</v>
      </c>
      <c r="F173" s="192" t="s">
        <v>2648</v>
      </c>
      <c r="G173" s="189"/>
      <c r="H173" s="193">
        <v>1</v>
      </c>
      <c r="I173" s="194"/>
      <c r="J173" s="189"/>
      <c r="K173" s="189"/>
      <c r="L173" s="195"/>
      <c r="M173" s="196"/>
      <c r="N173" s="197"/>
      <c r="O173" s="197"/>
      <c r="P173" s="197"/>
      <c r="Q173" s="197"/>
      <c r="R173" s="197"/>
      <c r="S173" s="197"/>
      <c r="T173" s="198"/>
      <c r="AT173" s="199" t="s">
        <v>130</v>
      </c>
      <c r="AU173" s="199" t="s">
        <v>81</v>
      </c>
      <c r="AV173" s="13" t="s">
        <v>81</v>
      </c>
      <c r="AW173" s="13" t="s">
        <v>132</v>
      </c>
      <c r="AX173" s="13" t="s">
        <v>79</v>
      </c>
      <c r="AY173" s="199" t="s">
        <v>120</v>
      </c>
    </row>
    <row r="174" spans="1:65" s="12" customFormat="1" ht="22.75" customHeight="1">
      <c r="B174" s="159"/>
      <c r="C174" s="160"/>
      <c r="D174" s="161" t="s">
        <v>70</v>
      </c>
      <c r="E174" s="173" t="s">
        <v>2649</v>
      </c>
      <c r="F174" s="173" t="s">
        <v>2650</v>
      </c>
      <c r="G174" s="160"/>
      <c r="H174" s="160"/>
      <c r="I174" s="163"/>
      <c r="J174" s="174">
        <f>BK174</f>
        <v>0</v>
      </c>
      <c r="K174" s="160"/>
      <c r="L174" s="165"/>
      <c r="M174" s="166"/>
      <c r="N174" s="167"/>
      <c r="O174" s="167"/>
      <c r="P174" s="168">
        <f>SUM(P175:P191)</f>
        <v>0</v>
      </c>
      <c r="Q174" s="167"/>
      <c r="R174" s="168">
        <f>SUM(R175:R191)</f>
        <v>0</v>
      </c>
      <c r="S174" s="167"/>
      <c r="T174" s="169">
        <f>SUM(T175:T191)</f>
        <v>0</v>
      </c>
      <c r="AR174" s="170" t="s">
        <v>121</v>
      </c>
      <c r="AT174" s="171" t="s">
        <v>70</v>
      </c>
      <c r="AU174" s="171" t="s">
        <v>79</v>
      </c>
      <c r="AY174" s="170" t="s">
        <v>120</v>
      </c>
      <c r="BK174" s="172">
        <f>SUM(BK175:BK191)</f>
        <v>0</v>
      </c>
    </row>
    <row r="175" spans="1:65" s="2" customFormat="1" ht="16.5" customHeight="1">
      <c r="A175" s="36"/>
      <c r="B175" s="37"/>
      <c r="C175" s="175" t="s">
        <v>262</v>
      </c>
      <c r="D175" s="175" t="s">
        <v>123</v>
      </c>
      <c r="E175" s="176" t="s">
        <v>2651</v>
      </c>
      <c r="F175" s="177" t="s">
        <v>2650</v>
      </c>
      <c r="G175" s="178" t="s">
        <v>2560</v>
      </c>
      <c r="H175" s="179">
        <v>1</v>
      </c>
      <c r="I175" s="180"/>
      <c r="J175" s="181">
        <f>ROUND(I175*H175,2)</f>
        <v>0</v>
      </c>
      <c r="K175" s="177" t="s">
        <v>536</v>
      </c>
      <c r="L175" s="41"/>
      <c r="M175" s="182" t="s">
        <v>19</v>
      </c>
      <c r="N175" s="183" t="s">
        <v>42</v>
      </c>
      <c r="O175" s="66"/>
      <c r="P175" s="184">
        <f>O175*H175</f>
        <v>0</v>
      </c>
      <c r="Q175" s="184">
        <v>0</v>
      </c>
      <c r="R175" s="184">
        <f>Q175*H175</f>
        <v>0</v>
      </c>
      <c r="S175" s="184">
        <v>0</v>
      </c>
      <c r="T175" s="185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6" t="s">
        <v>128</v>
      </c>
      <c r="AT175" s="186" t="s">
        <v>123</v>
      </c>
      <c r="AU175" s="186" t="s">
        <v>81</v>
      </c>
      <c r="AY175" s="19" t="s">
        <v>120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9" t="s">
        <v>79</v>
      </c>
      <c r="BK175" s="187">
        <f>ROUND(I175*H175,2)</f>
        <v>0</v>
      </c>
      <c r="BL175" s="19" t="s">
        <v>128</v>
      </c>
      <c r="BM175" s="186" t="s">
        <v>2652</v>
      </c>
    </row>
    <row r="176" spans="1:65" s="2" customFormat="1" ht="10">
      <c r="A176" s="36"/>
      <c r="B176" s="37"/>
      <c r="C176" s="38"/>
      <c r="D176" s="245" t="s">
        <v>538</v>
      </c>
      <c r="E176" s="38"/>
      <c r="F176" s="246" t="s">
        <v>2653</v>
      </c>
      <c r="G176" s="38"/>
      <c r="H176" s="38"/>
      <c r="I176" s="247"/>
      <c r="J176" s="38"/>
      <c r="K176" s="38"/>
      <c r="L176" s="41"/>
      <c r="M176" s="248"/>
      <c r="N176" s="249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538</v>
      </c>
      <c r="AU176" s="19" t="s">
        <v>81</v>
      </c>
    </row>
    <row r="177" spans="1:65" s="13" customFormat="1" ht="10">
      <c r="B177" s="188"/>
      <c r="C177" s="189"/>
      <c r="D177" s="190" t="s">
        <v>130</v>
      </c>
      <c r="E177" s="191" t="s">
        <v>19</v>
      </c>
      <c r="F177" s="192" t="s">
        <v>2654</v>
      </c>
      <c r="G177" s="189"/>
      <c r="H177" s="193">
        <v>1</v>
      </c>
      <c r="I177" s="194"/>
      <c r="J177" s="189"/>
      <c r="K177" s="189"/>
      <c r="L177" s="195"/>
      <c r="M177" s="196"/>
      <c r="N177" s="197"/>
      <c r="O177" s="197"/>
      <c r="P177" s="197"/>
      <c r="Q177" s="197"/>
      <c r="R177" s="197"/>
      <c r="S177" s="197"/>
      <c r="T177" s="198"/>
      <c r="AT177" s="199" t="s">
        <v>130</v>
      </c>
      <c r="AU177" s="199" t="s">
        <v>81</v>
      </c>
      <c r="AV177" s="13" t="s">
        <v>81</v>
      </c>
      <c r="AW177" s="13" t="s">
        <v>132</v>
      </c>
      <c r="AX177" s="13" t="s">
        <v>71</v>
      </c>
      <c r="AY177" s="199" t="s">
        <v>120</v>
      </c>
    </row>
    <row r="178" spans="1:65" s="14" customFormat="1" ht="10">
      <c r="B178" s="200"/>
      <c r="C178" s="201"/>
      <c r="D178" s="190" t="s">
        <v>130</v>
      </c>
      <c r="E178" s="202" t="s">
        <v>19</v>
      </c>
      <c r="F178" s="203" t="s">
        <v>133</v>
      </c>
      <c r="G178" s="201"/>
      <c r="H178" s="204">
        <v>1</v>
      </c>
      <c r="I178" s="205"/>
      <c r="J178" s="201"/>
      <c r="K178" s="201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130</v>
      </c>
      <c r="AU178" s="210" t="s">
        <v>81</v>
      </c>
      <c r="AV178" s="14" t="s">
        <v>128</v>
      </c>
      <c r="AW178" s="14" t="s">
        <v>132</v>
      </c>
      <c r="AX178" s="14" t="s">
        <v>79</v>
      </c>
      <c r="AY178" s="210" t="s">
        <v>120</v>
      </c>
    </row>
    <row r="179" spans="1:65" s="2" customFormat="1" ht="16.5" customHeight="1">
      <c r="A179" s="36"/>
      <c r="B179" s="37"/>
      <c r="C179" s="175" t="s">
        <v>266</v>
      </c>
      <c r="D179" s="175" t="s">
        <v>123</v>
      </c>
      <c r="E179" s="176" t="s">
        <v>2655</v>
      </c>
      <c r="F179" s="177" t="s">
        <v>2656</v>
      </c>
      <c r="G179" s="178" t="s">
        <v>126</v>
      </c>
      <c r="H179" s="179">
        <v>1470</v>
      </c>
      <c r="I179" s="180"/>
      <c r="J179" s="181">
        <f>ROUND(I179*H179,2)</f>
        <v>0</v>
      </c>
      <c r="K179" s="177" t="s">
        <v>536</v>
      </c>
      <c r="L179" s="41"/>
      <c r="M179" s="182" t="s">
        <v>19</v>
      </c>
      <c r="N179" s="183" t="s">
        <v>42</v>
      </c>
      <c r="O179" s="66"/>
      <c r="P179" s="184">
        <f>O179*H179</f>
        <v>0</v>
      </c>
      <c r="Q179" s="184">
        <v>0</v>
      </c>
      <c r="R179" s="184">
        <f>Q179*H179</f>
        <v>0</v>
      </c>
      <c r="S179" s="184">
        <v>0</v>
      </c>
      <c r="T179" s="185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6" t="s">
        <v>128</v>
      </c>
      <c r="AT179" s="186" t="s">
        <v>123</v>
      </c>
      <c r="AU179" s="186" t="s">
        <v>81</v>
      </c>
      <c r="AY179" s="19" t="s">
        <v>120</v>
      </c>
      <c r="BE179" s="187">
        <f>IF(N179="základní",J179,0)</f>
        <v>0</v>
      </c>
      <c r="BF179" s="187">
        <f>IF(N179="snížená",J179,0)</f>
        <v>0</v>
      </c>
      <c r="BG179" s="187">
        <f>IF(N179="zákl. přenesená",J179,0)</f>
        <v>0</v>
      </c>
      <c r="BH179" s="187">
        <f>IF(N179="sníž. přenesená",J179,0)</f>
        <v>0</v>
      </c>
      <c r="BI179" s="187">
        <f>IF(N179="nulová",J179,0)</f>
        <v>0</v>
      </c>
      <c r="BJ179" s="19" t="s">
        <v>79</v>
      </c>
      <c r="BK179" s="187">
        <f>ROUND(I179*H179,2)</f>
        <v>0</v>
      </c>
      <c r="BL179" s="19" t="s">
        <v>128</v>
      </c>
      <c r="BM179" s="186" t="s">
        <v>2657</v>
      </c>
    </row>
    <row r="180" spans="1:65" s="2" customFormat="1" ht="10">
      <c r="A180" s="36"/>
      <c r="B180" s="37"/>
      <c r="C180" s="38"/>
      <c r="D180" s="245" t="s">
        <v>538</v>
      </c>
      <c r="E180" s="38"/>
      <c r="F180" s="246" t="s">
        <v>2658</v>
      </c>
      <c r="G180" s="38"/>
      <c r="H180" s="38"/>
      <c r="I180" s="247"/>
      <c r="J180" s="38"/>
      <c r="K180" s="38"/>
      <c r="L180" s="41"/>
      <c r="M180" s="248"/>
      <c r="N180" s="249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538</v>
      </c>
      <c r="AU180" s="19" t="s">
        <v>81</v>
      </c>
    </row>
    <row r="181" spans="1:65" s="2" customFormat="1" ht="18">
      <c r="A181" s="36"/>
      <c r="B181" s="37"/>
      <c r="C181" s="38"/>
      <c r="D181" s="190" t="s">
        <v>1087</v>
      </c>
      <c r="E181" s="38"/>
      <c r="F181" s="250" t="s">
        <v>2659</v>
      </c>
      <c r="G181" s="38"/>
      <c r="H181" s="38"/>
      <c r="I181" s="247"/>
      <c r="J181" s="38"/>
      <c r="K181" s="38"/>
      <c r="L181" s="41"/>
      <c r="M181" s="248"/>
      <c r="N181" s="249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1087</v>
      </c>
      <c r="AU181" s="19" t="s">
        <v>81</v>
      </c>
    </row>
    <row r="182" spans="1:65" s="13" customFormat="1" ht="10">
      <c r="B182" s="188"/>
      <c r="C182" s="189"/>
      <c r="D182" s="190" t="s">
        <v>130</v>
      </c>
      <c r="E182" s="191" t="s">
        <v>19</v>
      </c>
      <c r="F182" s="192" t="s">
        <v>2660</v>
      </c>
      <c r="G182" s="189"/>
      <c r="H182" s="193">
        <v>200</v>
      </c>
      <c r="I182" s="194"/>
      <c r="J182" s="189"/>
      <c r="K182" s="189"/>
      <c r="L182" s="195"/>
      <c r="M182" s="196"/>
      <c r="N182" s="197"/>
      <c r="O182" s="197"/>
      <c r="P182" s="197"/>
      <c r="Q182" s="197"/>
      <c r="R182" s="197"/>
      <c r="S182" s="197"/>
      <c r="T182" s="198"/>
      <c r="AT182" s="199" t="s">
        <v>130</v>
      </c>
      <c r="AU182" s="199" t="s">
        <v>81</v>
      </c>
      <c r="AV182" s="13" t="s">
        <v>81</v>
      </c>
      <c r="AW182" s="13" t="s">
        <v>132</v>
      </c>
      <c r="AX182" s="13" t="s">
        <v>71</v>
      </c>
      <c r="AY182" s="199" t="s">
        <v>120</v>
      </c>
    </row>
    <row r="183" spans="1:65" s="13" customFormat="1" ht="10">
      <c r="B183" s="188"/>
      <c r="C183" s="189"/>
      <c r="D183" s="190" t="s">
        <v>130</v>
      </c>
      <c r="E183" s="191" t="s">
        <v>19</v>
      </c>
      <c r="F183" s="192" t="s">
        <v>2661</v>
      </c>
      <c r="G183" s="189"/>
      <c r="H183" s="193">
        <v>160</v>
      </c>
      <c r="I183" s="194"/>
      <c r="J183" s="189"/>
      <c r="K183" s="189"/>
      <c r="L183" s="195"/>
      <c r="M183" s="196"/>
      <c r="N183" s="197"/>
      <c r="O183" s="197"/>
      <c r="P183" s="197"/>
      <c r="Q183" s="197"/>
      <c r="R183" s="197"/>
      <c r="S183" s="197"/>
      <c r="T183" s="198"/>
      <c r="AT183" s="199" t="s">
        <v>130</v>
      </c>
      <c r="AU183" s="199" t="s">
        <v>81</v>
      </c>
      <c r="AV183" s="13" t="s">
        <v>81</v>
      </c>
      <c r="AW183" s="13" t="s">
        <v>132</v>
      </c>
      <c r="AX183" s="13" t="s">
        <v>71</v>
      </c>
      <c r="AY183" s="199" t="s">
        <v>120</v>
      </c>
    </row>
    <row r="184" spans="1:65" s="13" customFormat="1" ht="10">
      <c r="B184" s="188"/>
      <c r="C184" s="189"/>
      <c r="D184" s="190" t="s">
        <v>130</v>
      </c>
      <c r="E184" s="191" t="s">
        <v>19</v>
      </c>
      <c r="F184" s="192" t="s">
        <v>2662</v>
      </c>
      <c r="G184" s="189"/>
      <c r="H184" s="193">
        <v>200</v>
      </c>
      <c r="I184" s="194"/>
      <c r="J184" s="189"/>
      <c r="K184" s="189"/>
      <c r="L184" s="195"/>
      <c r="M184" s="196"/>
      <c r="N184" s="197"/>
      <c r="O184" s="197"/>
      <c r="P184" s="197"/>
      <c r="Q184" s="197"/>
      <c r="R184" s="197"/>
      <c r="S184" s="197"/>
      <c r="T184" s="198"/>
      <c r="AT184" s="199" t="s">
        <v>130</v>
      </c>
      <c r="AU184" s="199" t="s">
        <v>81</v>
      </c>
      <c r="AV184" s="13" t="s">
        <v>81</v>
      </c>
      <c r="AW184" s="13" t="s">
        <v>132</v>
      </c>
      <c r="AX184" s="13" t="s">
        <v>71</v>
      </c>
      <c r="AY184" s="199" t="s">
        <v>120</v>
      </c>
    </row>
    <row r="185" spans="1:65" s="13" customFormat="1" ht="10">
      <c r="B185" s="188"/>
      <c r="C185" s="189"/>
      <c r="D185" s="190" t="s">
        <v>130</v>
      </c>
      <c r="E185" s="191" t="s">
        <v>19</v>
      </c>
      <c r="F185" s="192" t="s">
        <v>2663</v>
      </c>
      <c r="G185" s="189"/>
      <c r="H185" s="193">
        <v>200</v>
      </c>
      <c r="I185" s="194"/>
      <c r="J185" s="189"/>
      <c r="K185" s="189"/>
      <c r="L185" s="195"/>
      <c r="M185" s="196"/>
      <c r="N185" s="197"/>
      <c r="O185" s="197"/>
      <c r="P185" s="197"/>
      <c r="Q185" s="197"/>
      <c r="R185" s="197"/>
      <c r="S185" s="197"/>
      <c r="T185" s="198"/>
      <c r="AT185" s="199" t="s">
        <v>130</v>
      </c>
      <c r="AU185" s="199" t="s">
        <v>81</v>
      </c>
      <c r="AV185" s="13" t="s">
        <v>81</v>
      </c>
      <c r="AW185" s="13" t="s">
        <v>132</v>
      </c>
      <c r="AX185" s="13" t="s">
        <v>71</v>
      </c>
      <c r="AY185" s="199" t="s">
        <v>120</v>
      </c>
    </row>
    <row r="186" spans="1:65" s="13" customFormat="1" ht="10">
      <c r="B186" s="188"/>
      <c r="C186" s="189"/>
      <c r="D186" s="190" t="s">
        <v>130</v>
      </c>
      <c r="E186" s="191" t="s">
        <v>19</v>
      </c>
      <c r="F186" s="192" t="s">
        <v>2664</v>
      </c>
      <c r="G186" s="189"/>
      <c r="H186" s="193">
        <v>200</v>
      </c>
      <c r="I186" s="194"/>
      <c r="J186" s="189"/>
      <c r="K186" s="189"/>
      <c r="L186" s="195"/>
      <c r="M186" s="196"/>
      <c r="N186" s="197"/>
      <c r="O186" s="197"/>
      <c r="P186" s="197"/>
      <c r="Q186" s="197"/>
      <c r="R186" s="197"/>
      <c r="S186" s="197"/>
      <c r="T186" s="198"/>
      <c r="AT186" s="199" t="s">
        <v>130</v>
      </c>
      <c r="AU186" s="199" t="s">
        <v>81</v>
      </c>
      <c r="AV186" s="13" t="s">
        <v>81</v>
      </c>
      <c r="AW186" s="13" t="s">
        <v>132</v>
      </c>
      <c r="AX186" s="13" t="s">
        <v>71</v>
      </c>
      <c r="AY186" s="199" t="s">
        <v>120</v>
      </c>
    </row>
    <row r="187" spans="1:65" s="13" customFormat="1" ht="10">
      <c r="B187" s="188"/>
      <c r="C187" s="189"/>
      <c r="D187" s="190" t="s">
        <v>130</v>
      </c>
      <c r="E187" s="191" t="s">
        <v>19</v>
      </c>
      <c r="F187" s="192" t="s">
        <v>2665</v>
      </c>
      <c r="G187" s="189"/>
      <c r="H187" s="193">
        <v>200</v>
      </c>
      <c r="I187" s="194"/>
      <c r="J187" s="189"/>
      <c r="K187" s="189"/>
      <c r="L187" s="195"/>
      <c r="M187" s="196"/>
      <c r="N187" s="197"/>
      <c r="O187" s="197"/>
      <c r="P187" s="197"/>
      <c r="Q187" s="197"/>
      <c r="R187" s="197"/>
      <c r="S187" s="197"/>
      <c r="T187" s="198"/>
      <c r="AT187" s="199" t="s">
        <v>130</v>
      </c>
      <c r="AU187" s="199" t="s">
        <v>81</v>
      </c>
      <c r="AV187" s="13" t="s">
        <v>81</v>
      </c>
      <c r="AW187" s="13" t="s">
        <v>132</v>
      </c>
      <c r="AX187" s="13" t="s">
        <v>71</v>
      </c>
      <c r="AY187" s="199" t="s">
        <v>120</v>
      </c>
    </row>
    <row r="188" spans="1:65" s="13" customFormat="1" ht="10">
      <c r="B188" s="188"/>
      <c r="C188" s="189"/>
      <c r="D188" s="190" t="s">
        <v>130</v>
      </c>
      <c r="E188" s="191" t="s">
        <v>19</v>
      </c>
      <c r="F188" s="192" t="s">
        <v>2666</v>
      </c>
      <c r="G188" s="189"/>
      <c r="H188" s="193">
        <v>50</v>
      </c>
      <c r="I188" s="194"/>
      <c r="J188" s="189"/>
      <c r="K188" s="189"/>
      <c r="L188" s="195"/>
      <c r="M188" s="196"/>
      <c r="N188" s="197"/>
      <c r="O188" s="197"/>
      <c r="P188" s="197"/>
      <c r="Q188" s="197"/>
      <c r="R188" s="197"/>
      <c r="S188" s="197"/>
      <c r="T188" s="198"/>
      <c r="AT188" s="199" t="s">
        <v>130</v>
      </c>
      <c r="AU188" s="199" t="s">
        <v>81</v>
      </c>
      <c r="AV188" s="13" t="s">
        <v>81</v>
      </c>
      <c r="AW188" s="13" t="s">
        <v>132</v>
      </c>
      <c r="AX188" s="13" t="s">
        <v>71</v>
      </c>
      <c r="AY188" s="199" t="s">
        <v>120</v>
      </c>
    </row>
    <row r="189" spans="1:65" s="13" customFormat="1" ht="10">
      <c r="B189" s="188"/>
      <c r="C189" s="189"/>
      <c r="D189" s="190" t="s">
        <v>130</v>
      </c>
      <c r="E189" s="191" t="s">
        <v>19</v>
      </c>
      <c r="F189" s="192" t="s">
        <v>2667</v>
      </c>
      <c r="G189" s="189"/>
      <c r="H189" s="193">
        <v>160</v>
      </c>
      <c r="I189" s="194"/>
      <c r="J189" s="189"/>
      <c r="K189" s="189"/>
      <c r="L189" s="195"/>
      <c r="M189" s="196"/>
      <c r="N189" s="197"/>
      <c r="O189" s="197"/>
      <c r="P189" s="197"/>
      <c r="Q189" s="197"/>
      <c r="R189" s="197"/>
      <c r="S189" s="197"/>
      <c r="T189" s="198"/>
      <c r="AT189" s="199" t="s">
        <v>130</v>
      </c>
      <c r="AU189" s="199" t="s">
        <v>81</v>
      </c>
      <c r="AV189" s="13" t="s">
        <v>81</v>
      </c>
      <c r="AW189" s="13" t="s">
        <v>132</v>
      </c>
      <c r="AX189" s="13" t="s">
        <v>71</v>
      </c>
      <c r="AY189" s="199" t="s">
        <v>120</v>
      </c>
    </row>
    <row r="190" spans="1:65" s="13" customFormat="1" ht="10">
      <c r="B190" s="188"/>
      <c r="C190" s="189"/>
      <c r="D190" s="190" t="s">
        <v>130</v>
      </c>
      <c r="E190" s="191" t="s">
        <v>19</v>
      </c>
      <c r="F190" s="192" t="s">
        <v>2668</v>
      </c>
      <c r="G190" s="189"/>
      <c r="H190" s="193">
        <v>100</v>
      </c>
      <c r="I190" s="194"/>
      <c r="J190" s="189"/>
      <c r="K190" s="189"/>
      <c r="L190" s="195"/>
      <c r="M190" s="196"/>
      <c r="N190" s="197"/>
      <c r="O190" s="197"/>
      <c r="P190" s="197"/>
      <c r="Q190" s="197"/>
      <c r="R190" s="197"/>
      <c r="S190" s="197"/>
      <c r="T190" s="198"/>
      <c r="AT190" s="199" t="s">
        <v>130</v>
      </c>
      <c r="AU190" s="199" t="s">
        <v>81</v>
      </c>
      <c r="AV190" s="13" t="s">
        <v>81</v>
      </c>
      <c r="AW190" s="13" t="s">
        <v>132</v>
      </c>
      <c r="AX190" s="13" t="s">
        <v>71</v>
      </c>
      <c r="AY190" s="199" t="s">
        <v>120</v>
      </c>
    </row>
    <row r="191" spans="1:65" s="14" customFormat="1" ht="10">
      <c r="B191" s="200"/>
      <c r="C191" s="201"/>
      <c r="D191" s="190" t="s">
        <v>130</v>
      </c>
      <c r="E191" s="202" t="s">
        <v>19</v>
      </c>
      <c r="F191" s="203" t="s">
        <v>133</v>
      </c>
      <c r="G191" s="201"/>
      <c r="H191" s="204">
        <v>1470</v>
      </c>
      <c r="I191" s="205"/>
      <c r="J191" s="201"/>
      <c r="K191" s="201"/>
      <c r="L191" s="206"/>
      <c r="M191" s="207"/>
      <c r="N191" s="208"/>
      <c r="O191" s="208"/>
      <c r="P191" s="208"/>
      <c r="Q191" s="208"/>
      <c r="R191" s="208"/>
      <c r="S191" s="208"/>
      <c r="T191" s="209"/>
      <c r="AT191" s="210" t="s">
        <v>130</v>
      </c>
      <c r="AU191" s="210" t="s">
        <v>81</v>
      </c>
      <c r="AV191" s="14" t="s">
        <v>128</v>
      </c>
      <c r="AW191" s="14" t="s">
        <v>132</v>
      </c>
      <c r="AX191" s="14" t="s">
        <v>79</v>
      </c>
      <c r="AY191" s="210" t="s">
        <v>120</v>
      </c>
    </row>
    <row r="192" spans="1:65" s="12" customFormat="1" ht="22.75" customHeight="1">
      <c r="B192" s="159"/>
      <c r="C192" s="160"/>
      <c r="D192" s="161" t="s">
        <v>70</v>
      </c>
      <c r="E192" s="173" t="s">
        <v>2669</v>
      </c>
      <c r="F192" s="173" t="s">
        <v>2670</v>
      </c>
      <c r="G192" s="160"/>
      <c r="H192" s="160"/>
      <c r="I192" s="163"/>
      <c r="J192" s="174">
        <f>BK192</f>
        <v>0</v>
      </c>
      <c r="K192" s="160"/>
      <c r="L192" s="165"/>
      <c r="M192" s="166"/>
      <c r="N192" s="167"/>
      <c r="O192" s="167"/>
      <c r="P192" s="168">
        <f>SUM(P193:P209)</f>
        <v>0</v>
      </c>
      <c r="Q192" s="167"/>
      <c r="R192" s="168">
        <f>SUM(R193:R209)</f>
        <v>0</v>
      </c>
      <c r="S192" s="167"/>
      <c r="T192" s="169">
        <f>SUM(T193:T209)</f>
        <v>0</v>
      </c>
      <c r="AR192" s="170" t="s">
        <v>121</v>
      </c>
      <c r="AT192" s="171" t="s">
        <v>70</v>
      </c>
      <c r="AU192" s="171" t="s">
        <v>79</v>
      </c>
      <c r="AY192" s="170" t="s">
        <v>120</v>
      </c>
      <c r="BK192" s="172">
        <f>SUM(BK193:BK209)</f>
        <v>0</v>
      </c>
    </row>
    <row r="193" spans="1:65" s="2" customFormat="1" ht="16.5" customHeight="1">
      <c r="A193" s="36"/>
      <c r="B193" s="37"/>
      <c r="C193" s="175" t="s">
        <v>271</v>
      </c>
      <c r="D193" s="175" t="s">
        <v>123</v>
      </c>
      <c r="E193" s="176" t="s">
        <v>2671</v>
      </c>
      <c r="F193" s="177" t="s">
        <v>2672</v>
      </c>
      <c r="G193" s="178" t="s">
        <v>2610</v>
      </c>
      <c r="H193" s="259"/>
      <c r="I193" s="180"/>
      <c r="J193" s="181">
        <f>ROUND(I193*H193,2)</f>
        <v>0</v>
      </c>
      <c r="K193" s="177" t="s">
        <v>536</v>
      </c>
      <c r="L193" s="41"/>
      <c r="M193" s="182" t="s">
        <v>19</v>
      </c>
      <c r="N193" s="183" t="s">
        <v>42</v>
      </c>
      <c r="O193" s="66"/>
      <c r="P193" s="184">
        <f>O193*H193</f>
        <v>0</v>
      </c>
      <c r="Q193" s="184">
        <v>0</v>
      </c>
      <c r="R193" s="184">
        <f>Q193*H193</f>
        <v>0</v>
      </c>
      <c r="S193" s="184">
        <v>0</v>
      </c>
      <c r="T193" s="185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6" t="s">
        <v>2561</v>
      </c>
      <c r="AT193" s="186" t="s">
        <v>123</v>
      </c>
      <c r="AU193" s="186" t="s">
        <v>81</v>
      </c>
      <c r="AY193" s="19" t="s">
        <v>120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9" t="s">
        <v>79</v>
      </c>
      <c r="BK193" s="187">
        <f>ROUND(I193*H193,2)</f>
        <v>0</v>
      </c>
      <c r="BL193" s="19" t="s">
        <v>2561</v>
      </c>
      <c r="BM193" s="186" t="s">
        <v>2673</v>
      </c>
    </row>
    <row r="194" spans="1:65" s="2" customFormat="1" ht="10">
      <c r="A194" s="36"/>
      <c r="B194" s="37"/>
      <c r="C194" s="38"/>
      <c r="D194" s="245" t="s">
        <v>538</v>
      </c>
      <c r="E194" s="38"/>
      <c r="F194" s="246" t="s">
        <v>2674</v>
      </c>
      <c r="G194" s="38"/>
      <c r="H194" s="38"/>
      <c r="I194" s="247"/>
      <c r="J194" s="38"/>
      <c r="K194" s="38"/>
      <c r="L194" s="41"/>
      <c r="M194" s="248"/>
      <c r="N194" s="249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538</v>
      </c>
      <c r="AU194" s="19" t="s">
        <v>81</v>
      </c>
    </row>
    <row r="195" spans="1:65" s="2" customFormat="1" ht="72">
      <c r="A195" s="36"/>
      <c r="B195" s="37"/>
      <c r="C195" s="38"/>
      <c r="D195" s="190" t="s">
        <v>1087</v>
      </c>
      <c r="E195" s="38"/>
      <c r="F195" s="250" t="s">
        <v>2675</v>
      </c>
      <c r="G195" s="38"/>
      <c r="H195" s="38"/>
      <c r="I195" s="247"/>
      <c r="J195" s="38"/>
      <c r="K195" s="38"/>
      <c r="L195" s="41"/>
      <c r="M195" s="248"/>
      <c r="N195" s="249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1087</v>
      </c>
      <c r="AU195" s="19" t="s">
        <v>81</v>
      </c>
    </row>
    <row r="196" spans="1:65" s="15" customFormat="1" ht="10">
      <c r="B196" s="211"/>
      <c r="C196" s="212"/>
      <c r="D196" s="190" t="s">
        <v>130</v>
      </c>
      <c r="E196" s="213" t="s">
        <v>19</v>
      </c>
      <c r="F196" s="214" t="s">
        <v>2615</v>
      </c>
      <c r="G196" s="212"/>
      <c r="H196" s="213" t="s">
        <v>19</v>
      </c>
      <c r="I196" s="215"/>
      <c r="J196" s="212"/>
      <c r="K196" s="212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130</v>
      </c>
      <c r="AU196" s="220" t="s">
        <v>81</v>
      </c>
      <c r="AV196" s="15" t="s">
        <v>79</v>
      </c>
      <c r="AW196" s="15" t="s">
        <v>132</v>
      </c>
      <c r="AX196" s="15" t="s">
        <v>71</v>
      </c>
      <c r="AY196" s="220" t="s">
        <v>120</v>
      </c>
    </row>
    <row r="197" spans="1:65" s="15" customFormat="1" ht="10">
      <c r="B197" s="211"/>
      <c r="C197" s="212"/>
      <c r="D197" s="190" t="s">
        <v>130</v>
      </c>
      <c r="E197" s="213" t="s">
        <v>19</v>
      </c>
      <c r="F197" s="214" t="s">
        <v>2616</v>
      </c>
      <c r="G197" s="212"/>
      <c r="H197" s="213" t="s">
        <v>19</v>
      </c>
      <c r="I197" s="215"/>
      <c r="J197" s="212"/>
      <c r="K197" s="212"/>
      <c r="L197" s="216"/>
      <c r="M197" s="217"/>
      <c r="N197" s="218"/>
      <c r="O197" s="218"/>
      <c r="P197" s="218"/>
      <c r="Q197" s="218"/>
      <c r="R197" s="218"/>
      <c r="S197" s="218"/>
      <c r="T197" s="219"/>
      <c r="AT197" s="220" t="s">
        <v>130</v>
      </c>
      <c r="AU197" s="220" t="s">
        <v>81</v>
      </c>
      <c r="AV197" s="15" t="s">
        <v>79</v>
      </c>
      <c r="AW197" s="15" t="s">
        <v>132</v>
      </c>
      <c r="AX197" s="15" t="s">
        <v>71</v>
      </c>
      <c r="AY197" s="220" t="s">
        <v>120</v>
      </c>
    </row>
    <row r="198" spans="1:65" s="14" customFormat="1" ht="10">
      <c r="B198" s="200"/>
      <c r="C198" s="201"/>
      <c r="D198" s="190" t="s">
        <v>130</v>
      </c>
      <c r="E198" s="202" t="s">
        <v>19</v>
      </c>
      <c r="F198" s="203" t="s">
        <v>133</v>
      </c>
      <c r="G198" s="201"/>
      <c r="H198" s="204">
        <v>0</v>
      </c>
      <c r="I198" s="205"/>
      <c r="J198" s="201"/>
      <c r="K198" s="201"/>
      <c r="L198" s="206"/>
      <c r="M198" s="207"/>
      <c r="N198" s="208"/>
      <c r="O198" s="208"/>
      <c r="P198" s="208"/>
      <c r="Q198" s="208"/>
      <c r="R198" s="208"/>
      <c r="S198" s="208"/>
      <c r="T198" s="209"/>
      <c r="AT198" s="210" t="s">
        <v>130</v>
      </c>
      <c r="AU198" s="210" t="s">
        <v>81</v>
      </c>
      <c r="AV198" s="14" t="s">
        <v>128</v>
      </c>
      <c r="AW198" s="14" t="s">
        <v>132</v>
      </c>
      <c r="AX198" s="14" t="s">
        <v>79</v>
      </c>
      <c r="AY198" s="210" t="s">
        <v>120</v>
      </c>
    </row>
    <row r="199" spans="1:65" s="2" customFormat="1" ht="16.5" customHeight="1">
      <c r="A199" s="36"/>
      <c r="B199" s="37"/>
      <c r="C199" s="175" t="s">
        <v>7</v>
      </c>
      <c r="D199" s="175" t="s">
        <v>123</v>
      </c>
      <c r="E199" s="176" t="s">
        <v>2676</v>
      </c>
      <c r="F199" s="177" t="s">
        <v>2677</v>
      </c>
      <c r="G199" s="178" t="s">
        <v>2610</v>
      </c>
      <c r="H199" s="259"/>
      <c r="I199" s="180"/>
      <c r="J199" s="181">
        <f>ROUND(I199*H199,2)</f>
        <v>0</v>
      </c>
      <c r="K199" s="177" t="s">
        <v>536</v>
      </c>
      <c r="L199" s="41"/>
      <c r="M199" s="182" t="s">
        <v>19</v>
      </c>
      <c r="N199" s="183" t="s">
        <v>42</v>
      </c>
      <c r="O199" s="66"/>
      <c r="P199" s="184">
        <f>O199*H199</f>
        <v>0</v>
      </c>
      <c r="Q199" s="184">
        <v>0</v>
      </c>
      <c r="R199" s="184">
        <f>Q199*H199</f>
        <v>0</v>
      </c>
      <c r="S199" s="184">
        <v>0</v>
      </c>
      <c r="T199" s="185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6" t="s">
        <v>2561</v>
      </c>
      <c r="AT199" s="186" t="s">
        <v>123</v>
      </c>
      <c r="AU199" s="186" t="s">
        <v>81</v>
      </c>
      <c r="AY199" s="19" t="s">
        <v>120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9" t="s">
        <v>79</v>
      </c>
      <c r="BK199" s="187">
        <f>ROUND(I199*H199,2)</f>
        <v>0</v>
      </c>
      <c r="BL199" s="19" t="s">
        <v>2561</v>
      </c>
      <c r="BM199" s="186" t="s">
        <v>2678</v>
      </c>
    </row>
    <row r="200" spans="1:65" s="2" customFormat="1" ht="10">
      <c r="A200" s="36"/>
      <c r="B200" s="37"/>
      <c r="C200" s="38"/>
      <c r="D200" s="245" t="s">
        <v>538</v>
      </c>
      <c r="E200" s="38"/>
      <c r="F200" s="246" t="s">
        <v>2679</v>
      </c>
      <c r="G200" s="38"/>
      <c r="H200" s="38"/>
      <c r="I200" s="247"/>
      <c r="J200" s="38"/>
      <c r="K200" s="38"/>
      <c r="L200" s="41"/>
      <c r="M200" s="248"/>
      <c r="N200" s="249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538</v>
      </c>
      <c r="AU200" s="19" t="s">
        <v>81</v>
      </c>
    </row>
    <row r="201" spans="1:65" s="2" customFormat="1" ht="72">
      <c r="A201" s="36"/>
      <c r="B201" s="37"/>
      <c r="C201" s="38"/>
      <c r="D201" s="190" t="s">
        <v>1087</v>
      </c>
      <c r="E201" s="38"/>
      <c r="F201" s="250" t="s">
        <v>2680</v>
      </c>
      <c r="G201" s="38"/>
      <c r="H201" s="38"/>
      <c r="I201" s="247"/>
      <c r="J201" s="38"/>
      <c r="K201" s="38"/>
      <c r="L201" s="41"/>
      <c r="M201" s="248"/>
      <c r="N201" s="249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1087</v>
      </c>
      <c r="AU201" s="19" t="s">
        <v>81</v>
      </c>
    </row>
    <row r="202" spans="1:65" s="15" customFormat="1" ht="10">
      <c r="B202" s="211"/>
      <c r="C202" s="212"/>
      <c r="D202" s="190" t="s">
        <v>130</v>
      </c>
      <c r="E202" s="213" t="s">
        <v>19</v>
      </c>
      <c r="F202" s="214" t="s">
        <v>2615</v>
      </c>
      <c r="G202" s="212"/>
      <c r="H202" s="213" t="s">
        <v>19</v>
      </c>
      <c r="I202" s="215"/>
      <c r="J202" s="212"/>
      <c r="K202" s="212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130</v>
      </c>
      <c r="AU202" s="220" t="s">
        <v>81</v>
      </c>
      <c r="AV202" s="15" t="s">
        <v>79</v>
      </c>
      <c r="AW202" s="15" t="s">
        <v>132</v>
      </c>
      <c r="AX202" s="15" t="s">
        <v>71</v>
      </c>
      <c r="AY202" s="220" t="s">
        <v>120</v>
      </c>
    </row>
    <row r="203" spans="1:65" s="15" customFormat="1" ht="10">
      <c r="B203" s="211"/>
      <c r="C203" s="212"/>
      <c r="D203" s="190" t="s">
        <v>130</v>
      </c>
      <c r="E203" s="213" t="s">
        <v>19</v>
      </c>
      <c r="F203" s="214" t="s">
        <v>2616</v>
      </c>
      <c r="G203" s="212"/>
      <c r="H203" s="213" t="s">
        <v>19</v>
      </c>
      <c r="I203" s="215"/>
      <c r="J203" s="212"/>
      <c r="K203" s="212"/>
      <c r="L203" s="216"/>
      <c r="M203" s="217"/>
      <c r="N203" s="218"/>
      <c r="O203" s="218"/>
      <c r="P203" s="218"/>
      <c r="Q203" s="218"/>
      <c r="R203" s="218"/>
      <c r="S203" s="218"/>
      <c r="T203" s="219"/>
      <c r="AT203" s="220" t="s">
        <v>130</v>
      </c>
      <c r="AU203" s="220" t="s">
        <v>81</v>
      </c>
      <c r="AV203" s="15" t="s">
        <v>79</v>
      </c>
      <c r="AW203" s="15" t="s">
        <v>132</v>
      </c>
      <c r="AX203" s="15" t="s">
        <v>71</v>
      </c>
      <c r="AY203" s="220" t="s">
        <v>120</v>
      </c>
    </row>
    <row r="204" spans="1:65" s="14" customFormat="1" ht="10">
      <c r="B204" s="200"/>
      <c r="C204" s="201"/>
      <c r="D204" s="190" t="s">
        <v>130</v>
      </c>
      <c r="E204" s="202" t="s">
        <v>19</v>
      </c>
      <c r="F204" s="203" t="s">
        <v>133</v>
      </c>
      <c r="G204" s="201"/>
      <c r="H204" s="204">
        <v>0</v>
      </c>
      <c r="I204" s="205"/>
      <c r="J204" s="201"/>
      <c r="K204" s="201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130</v>
      </c>
      <c r="AU204" s="210" t="s">
        <v>81</v>
      </c>
      <c r="AV204" s="14" t="s">
        <v>128</v>
      </c>
      <c r="AW204" s="14" t="s">
        <v>132</v>
      </c>
      <c r="AX204" s="14" t="s">
        <v>79</v>
      </c>
      <c r="AY204" s="210" t="s">
        <v>120</v>
      </c>
    </row>
    <row r="205" spans="1:65" s="2" customFormat="1" ht="16.5" customHeight="1">
      <c r="A205" s="36"/>
      <c r="B205" s="37"/>
      <c r="C205" s="175" t="s">
        <v>281</v>
      </c>
      <c r="D205" s="175" t="s">
        <v>123</v>
      </c>
      <c r="E205" s="176" t="s">
        <v>2681</v>
      </c>
      <c r="F205" s="177" t="s">
        <v>2682</v>
      </c>
      <c r="G205" s="178" t="s">
        <v>2560</v>
      </c>
      <c r="H205" s="179">
        <v>1</v>
      </c>
      <c r="I205" s="180"/>
      <c r="J205" s="181">
        <f>ROUND(I205*H205,2)</f>
        <v>0</v>
      </c>
      <c r="K205" s="177" t="s">
        <v>536</v>
      </c>
      <c r="L205" s="41"/>
      <c r="M205" s="182" t="s">
        <v>19</v>
      </c>
      <c r="N205" s="183" t="s">
        <v>42</v>
      </c>
      <c r="O205" s="66"/>
      <c r="P205" s="184">
        <f>O205*H205</f>
        <v>0</v>
      </c>
      <c r="Q205" s="184">
        <v>0</v>
      </c>
      <c r="R205" s="184">
        <f>Q205*H205</f>
        <v>0</v>
      </c>
      <c r="S205" s="184">
        <v>0</v>
      </c>
      <c r="T205" s="185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6" t="s">
        <v>2561</v>
      </c>
      <c r="AT205" s="186" t="s">
        <v>123</v>
      </c>
      <c r="AU205" s="186" t="s">
        <v>81</v>
      </c>
      <c r="AY205" s="19" t="s">
        <v>120</v>
      </c>
      <c r="BE205" s="187">
        <f>IF(N205="základní",J205,0)</f>
        <v>0</v>
      </c>
      <c r="BF205" s="187">
        <f>IF(N205="snížená",J205,0)</f>
        <v>0</v>
      </c>
      <c r="BG205" s="187">
        <f>IF(N205="zákl. přenesená",J205,0)</f>
        <v>0</v>
      </c>
      <c r="BH205" s="187">
        <f>IF(N205="sníž. přenesená",J205,0)</f>
        <v>0</v>
      </c>
      <c r="BI205" s="187">
        <f>IF(N205="nulová",J205,0)</f>
        <v>0</v>
      </c>
      <c r="BJ205" s="19" t="s">
        <v>79</v>
      </c>
      <c r="BK205" s="187">
        <f>ROUND(I205*H205,2)</f>
        <v>0</v>
      </c>
      <c r="BL205" s="19" t="s">
        <v>2561</v>
      </c>
      <c r="BM205" s="186" t="s">
        <v>2683</v>
      </c>
    </row>
    <row r="206" spans="1:65" s="2" customFormat="1" ht="10">
      <c r="A206" s="36"/>
      <c r="B206" s="37"/>
      <c r="C206" s="38"/>
      <c r="D206" s="245" t="s">
        <v>538</v>
      </c>
      <c r="E206" s="38"/>
      <c r="F206" s="246" t="s">
        <v>2684</v>
      </c>
      <c r="G206" s="38"/>
      <c r="H206" s="38"/>
      <c r="I206" s="247"/>
      <c r="J206" s="38"/>
      <c r="K206" s="38"/>
      <c r="L206" s="41"/>
      <c r="M206" s="248"/>
      <c r="N206" s="249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538</v>
      </c>
      <c r="AU206" s="19" t="s">
        <v>81</v>
      </c>
    </row>
    <row r="207" spans="1:65" s="13" customFormat="1" ht="10">
      <c r="B207" s="188"/>
      <c r="C207" s="189"/>
      <c r="D207" s="190" t="s">
        <v>130</v>
      </c>
      <c r="E207" s="191" t="s">
        <v>19</v>
      </c>
      <c r="F207" s="192" t="s">
        <v>2685</v>
      </c>
      <c r="G207" s="189"/>
      <c r="H207" s="193">
        <v>1</v>
      </c>
      <c r="I207" s="194"/>
      <c r="J207" s="189"/>
      <c r="K207" s="189"/>
      <c r="L207" s="195"/>
      <c r="M207" s="196"/>
      <c r="N207" s="197"/>
      <c r="O207" s="197"/>
      <c r="P207" s="197"/>
      <c r="Q207" s="197"/>
      <c r="R207" s="197"/>
      <c r="S207" s="197"/>
      <c r="T207" s="198"/>
      <c r="AT207" s="199" t="s">
        <v>130</v>
      </c>
      <c r="AU207" s="199" t="s">
        <v>81</v>
      </c>
      <c r="AV207" s="13" t="s">
        <v>81</v>
      </c>
      <c r="AW207" s="13" t="s">
        <v>132</v>
      </c>
      <c r="AX207" s="13" t="s">
        <v>71</v>
      </c>
      <c r="AY207" s="199" t="s">
        <v>120</v>
      </c>
    </row>
    <row r="208" spans="1:65" s="15" customFormat="1" ht="20">
      <c r="B208" s="211"/>
      <c r="C208" s="212"/>
      <c r="D208" s="190" t="s">
        <v>130</v>
      </c>
      <c r="E208" s="213" t="s">
        <v>19</v>
      </c>
      <c r="F208" s="214" t="s">
        <v>2686</v>
      </c>
      <c r="G208" s="212"/>
      <c r="H208" s="213" t="s">
        <v>19</v>
      </c>
      <c r="I208" s="215"/>
      <c r="J208" s="212"/>
      <c r="K208" s="212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130</v>
      </c>
      <c r="AU208" s="220" t="s">
        <v>81</v>
      </c>
      <c r="AV208" s="15" t="s">
        <v>79</v>
      </c>
      <c r="AW208" s="15" t="s">
        <v>132</v>
      </c>
      <c r="AX208" s="15" t="s">
        <v>71</v>
      </c>
      <c r="AY208" s="220" t="s">
        <v>120</v>
      </c>
    </row>
    <row r="209" spans="1:65" s="14" customFormat="1" ht="10">
      <c r="B209" s="200"/>
      <c r="C209" s="201"/>
      <c r="D209" s="190" t="s">
        <v>130</v>
      </c>
      <c r="E209" s="202" t="s">
        <v>19</v>
      </c>
      <c r="F209" s="203" t="s">
        <v>133</v>
      </c>
      <c r="G209" s="201"/>
      <c r="H209" s="204">
        <v>1</v>
      </c>
      <c r="I209" s="205"/>
      <c r="J209" s="201"/>
      <c r="K209" s="201"/>
      <c r="L209" s="206"/>
      <c r="M209" s="207"/>
      <c r="N209" s="208"/>
      <c r="O209" s="208"/>
      <c r="P209" s="208"/>
      <c r="Q209" s="208"/>
      <c r="R209" s="208"/>
      <c r="S209" s="208"/>
      <c r="T209" s="209"/>
      <c r="AT209" s="210" t="s">
        <v>130</v>
      </c>
      <c r="AU209" s="210" t="s">
        <v>81</v>
      </c>
      <c r="AV209" s="14" t="s">
        <v>128</v>
      </c>
      <c r="AW209" s="14" t="s">
        <v>132</v>
      </c>
      <c r="AX209" s="14" t="s">
        <v>79</v>
      </c>
      <c r="AY209" s="210" t="s">
        <v>120</v>
      </c>
    </row>
    <row r="210" spans="1:65" s="12" customFormat="1" ht="22.75" customHeight="1">
      <c r="B210" s="159"/>
      <c r="C210" s="160"/>
      <c r="D210" s="161" t="s">
        <v>70</v>
      </c>
      <c r="E210" s="173" t="s">
        <v>2687</v>
      </c>
      <c r="F210" s="173" t="s">
        <v>2688</v>
      </c>
      <c r="G210" s="160"/>
      <c r="H210" s="160"/>
      <c r="I210" s="163"/>
      <c r="J210" s="174">
        <f>BK210</f>
        <v>0</v>
      </c>
      <c r="K210" s="160"/>
      <c r="L210" s="165"/>
      <c r="M210" s="166"/>
      <c r="N210" s="167"/>
      <c r="O210" s="167"/>
      <c r="P210" s="168">
        <f>SUM(P211:P243)</f>
        <v>0</v>
      </c>
      <c r="Q210" s="167"/>
      <c r="R210" s="168">
        <f>SUM(R211:R243)</f>
        <v>0</v>
      </c>
      <c r="S210" s="167"/>
      <c r="T210" s="169">
        <f>SUM(T211:T243)</f>
        <v>0</v>
      </c>
      <c r="AR210" s="170" t="s">
        <v>121</v>
      </c>
      <c r="AT210" s="171" t="s">
        <v>70</v>
      </c>
      <c r="AU210" s="171" t="s">
        <v>79</v>
      </c>
      <c r="AY210" s="170" t="s">
        <v>120</v>
      </c>
      <c r="BK210" s="172">
        <f>SUM(BK211:BK243)</f>
        <v>0</v>
      </c>
    </row>
    <row r="211" spans="1:65" s="2" customFormat="1" ht="16.5" customHeight="1">
      <c r="A211" s="36"/>
      <c r="B211" s="37"/>
      <c r="C211" s="175" t="s">
        <v>287</v>
      </c>
      <c r="D211" s="175" t="s">
        <v>123</v>
      </c>
      <c r="E211" s="176" t="s">
        <v>2689</v>
      </c>
      <c r="F211" s="177" t="s">
        <v>2690</v>
      </c>
      <c r="G211" s="178" t="s">
        <v>2691</v>
      </c>
      <c r="H211" s="179">
        <v>160</v>
      </c>
      <c r="I211" s="180"/>
      <c r="J211" s="181">
        <f>ROUND(I211*H211,2)</f>
        <v>0</v>
      </c>
      <c r="K211" s="177" t="s">
        <v>19</v>
      </c>
      <c r="L211" s="41"/>
      <c r="M211" s="182" t="s">
        <v>19</v>
      </c>
      <c r="N211" s="183" t="s">
        <v>42</v>
      </c>
      <c r="O211" s="66"/>
      <c r="P211" s="184">
        <f>O211*H211</f>
        <v>0</v>
      </c>
      <c r="Q211" s="184">
        <v>0</v>
      </c>
      <c r="R211" s="184">
        <f>Q211*H211</f>
        <v>0</v>
      </c>
      <c r="S211" s="184">
        <v>0</v>
      </c>
      <c r="T211" s="185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6" t="s">
        <v>2561</v>
      </c>
      <c r="AT211" s="186" t="s">
        <v>123</v>
      </c>
      <c r="AU211" s="186" t="s">
        <v>81</v>
      </c>
      <c r="AY211" s="19" t="s">
        <v>120</v>
      </c>
      <c r="BE211" s="187">
        <f>IF(N211="základní",J211,0)</f>
        <v>0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19" t="s">
        <v>79</v>
      </c>
      <c r="BK211" s="187">
        <f>ROUND(I211*H211,2)</f>
        <v>0</v>
      </c>
      <c r="BL211" s="19" t="s">
        <v>2561</v>
      </c>
      <c r="BM211" s="186" t="s">
        <v>2692</v>
      </c>
    </row>
    <row r="212" spans="1:65" s="13" customFormat="1" ht="10">
      <c r="B212" s="188"/>
      <c r="C212" s="189"/>
      <c r="D212" s="190" t="s">
        <v>130</v>
      </c>
      <c r="E212" s="191" t="s">
        <v>19</v>
      </c>
      <c r="F212" s="192" t="s">
        <v>2693</v>
      </c>
      <c r="G212" s="189"/>
      <c r="H212" s="193">
        <v>160</v>
      </c>
      <c r="I212" s="194"/>
      <c r="J212" s="189"/>
      <c r="K212" s="189"/>
      <c r="L212" s="195"/>
      <c r="M212" s="196"/>
      <c r="N212" s="197"/>
      <c r="O212" s="197"/>
      <c r="P212" s="197"/>
      <c r="Q212" s="197"/>
      <c r="R212" s="197"/>
      <c r="S212" s="197"/>
      <c r="T212" s="198"/>
      <c r="AT212" s="199" t="s">
        <v>130</v>
      </c>
      <c r="AU212" s="199" t="s">
        <v>81</v>
      </c>
      <c r="AV212" s="13" t="s">
        <v>81</v>
      </c>
      <c r="AW212" s="13" t="s">
        <v>132</v>
      </c>
      <c r="AX212" s="13" t="s">
        <v>71</v>
      </c>
      <c r="AY212" s="199" t="s">
        <v>120</v>
      </c>
    </row>
    <row r="213" spans="1:65" s="14" customFormat="1" ht="10">
      <c r="B213" s="200"/>
      <c r="C213" s="201"/>
      <c r="D213" s="190" t="s">
        <v>130</v>
      </c>
      <c r="E213" s="202" t="s">
        <v>19</v>
      </c>
      <c r="F213" s="203" t="s">
        <v>133</v>
      </c>
      <c r="G213" s="201"/>
      <c r="H213" s="204">
        <v>160</v>
      </c>
      <c r="I213" s="205"/>
      <c r="J213" s="201"/>
      <c r="K213" s="201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130</v>
      </c>
      <c r="AU213" s="210" t="s">
        <v>81</v>
      </c>
      <c r="AV213" s="14" t="s">
        <v>128</v>
      </c>
      <c r="AW213" s="14" t="s">
        <v>132</v>
      </c>
      <c r="AX213" s="14" t="s">
        <v>79</v>
      </c>
      <c r="AY213" s="210" t="s">
        <v>120</v>
      </c>
    </row>
    <row r="214" spans="1:65" s="2" customFormat="1" ht="16.5" customHeight="1">
      <c r="A214" s="36"/>
      <c r="B214" s="37"/>
      <c r="C214" s="175" t="s">
        <v>293</v>
      </c>
      <c r="D214" s="175" t="s">
        <v>123</v>
      </c>
      <c r="E214" s="176" t="s">
        <v>2694</v>
      </c>
      <c r="F214" s="177" t="s">
        <v>2695</v>
      </c>
      <c r="G214" s="178" t="s">
        <v>2691</v>
      </c>
      <c r="H214" s="179">
        <v>128</v>
      </c>
      <c r="I214" s="180"/>
      <c r="J214" s="181">
        <f>ROUND(I214*H214,2)</f>
        <v>0</v>
      </c>
      <c r="K214" s="177" t="s">
        <v>19</v>
      </c>
      <c r="L214" s="41"/>
      <c r="M214" s="182" t="s">
        <v>19</v>
      </c>
      <c r="N214" s="183" t="s">
        <v>42</v>
      </c>
      <c r="O214" s="66"/>
      <c r="P214" s="184">
        <f>O214*H214</f>
        <v>0</v>
      </c>
      <c r="Q214" s="184">
        <v>0</v>
      </c>
      <c r="R214" s="184">
        <f>Q214*H214</f>
        <v>0</v>
      </c>
      <c r="S214" s="184">
        <v>0</v>
      </c>
      <c r="T214" s="185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6" t="s">
        <v>2561</v>
      </c>
      <c r="AT214" s="186" t="s">
        <v>123</v>
      </c>
      <c r="AU214" s="186" t="s">
        <v>81</v>
      </c>
      <c r="AY214" s="19" t="s">
        <v>120</v>
      </c>
      <c r="BE214" s="187">
        <f>IF(N214="základní",J214,0)</f>
        <v>0</v>
      </c>
      <c r="BF214" s="187">
        <f>IF(N214="snížená",J214,0)</f>
        <v>0</v>
      </c>
      <c r="BG214" s="187">
        <f>IF(N214="zákl. přenesená",J214,0)</f>
        <v>0</v>
      </c>
      <c r="BH214" s="187">
        <f>IF(N214="sníž. přenesená",J214,0)</f>
        <v>0</v>
      </c>
      <c r="BI214" s="187">
        <f>IF(N214="nulová",J214,0)</f>
        <v>0</v>
      </c>
      <c r="BJ214" s="19" t="s">
        <v>79</v>
      </c>
      <c r="BK214" s="187">
        <f>ROUND(I214*H214,2)</f>
        <v>0</v>
      </c>
      <c r="BL214" s="19" t="s">
        <v>2561</v>
      </c>
      <c r="BM214" s="186" t="s">
        <v>2696</v>
      </c>
    </row>
    <row r="215" spans="1:65" s="13" customFormat="1" ht="10">
      <c r="B215" s="188"/>
      <c r="C215" s="189"/>
      <c r="D215" s="190" t="s">
        <v>130</v>
      </c>
      <c r="E215" s="191" t="s">
        <v>19</v>
      </c>
      <c r="F215" s="192" t="s">
        <v>2697</v>
      </c>
      <c r="G215" s="189"/>
      <c r="H215" s="193">
        <v>48</v>
      </c>
      <c r="I215" s="194"/>
      <c r="J215" s="189"/>
      <c r="K215" s="189"/>
      <c r="L215" s="195"/>
      <c r="M215" s="196"/>
      <c r="N215" s="197"/>
      <c r="O215" s="197"/>
      <c r="P215" s="197"/>
      <c r="Q215" s="197"/>
      <c r="R215" s="197"/>
      <c r="S215" s="197"/>
      <c r="T215" s="198"/>
      <c r="AT215" s="199" t="s">
        <v>130</v>
      </c>
      <c r="AU215" s="199" t="s">
        <v>81</v>
      </c>
      <c r="AV215" s="13" t="s">
        <v>81</v>
      </c>
      <c r="AW215" s="13" t="s">
        <v>132</v>
      </c>
      <c r="AX215" s="13" t="s">
        <v>71</v>
      </c>
      <c r="AY215" s="199" t="s">
        <v>120</v>
      </c>
    </row>
    <row r="216" spans="1:65" s="13" customFormat="1" ht="10">
      <c r="B216" s="188"/>
      <c r="C216" s="189"/>
      <c r="D216" s="190" t="s">
        <v>130</v>
      </c>
      <c r="E216" s="191" t="s">
        <v>19</v>
      </c>
      <c r="F216" s="192" t="s">
        <v>2698</v>
      </c>
      <c r="G216" s="189"/>
      <c r="H216" s="193">
        <v>80</v>
      </c>
      <c r="I216" s="194"/>
      <c r="J216" s="189"/>
      <c r="K216" s="189"/>
      <c r="L216" s="195"/>
      <c r="M216" s="196"/>
      <c r="N216" s="197"/>
      <c r="O216" s="197"/>
      <c r="P216" s="197"/>
      <c r="Q216" s="197"/>
      <c r="R216" s="197"/>
      <c r="S216" s="197"/>
      <c r="T216" s="198"/>
      <c r="AT216" s="199" t="s">
        <v>130</v>
      </c>
      <c r="AU216" s="199" t="s">
        <v>81</v>
      </c>
      <c r="AV216" s="13" t="s">
        <v>81</v>
      </c>
      <c r="AW216" s="13" t="s">
        <v>132</v>
      </c>
      <c r="AX216" s="13" t="s">
        <v>71</v>
      </c>
      <c r="AY216" s="199" t="s">
        <v>120</v>
      </c>
    </row>
    <row r="217" spans="1:65" s="14" customFormat="1" ht="10">
      <c r="B217" s="200"/>
      <c r="C217" s="201"/>
      <c r="D217" s="190" t="s">
        <v>130</v>
      </c>
      <c r="E217" s="202" t="s">
        <v>19</v>
      </c>
      <c r="F217" s="203" t="s">
        <v>133</v>
      </c>
      <c r="G217" s="201"/>
      <c r="H217" s="204">
        <v>128</v>
      </c>
      <c r="I217" s="205"/>
      <c r="J217" s="201"/>
      <c r="K217" s="201"/>
      <c r="L217" s="206"/>
      <c r="M217" s="207"/>
      <c r="N217" s="208"/>
      <c r="O217" s="208"/>
      <c r="P217" s="208"/>
      <c r="Q217" s="208"/>
      <c r="R217" s="208"/>
      <c r="S217" s="208"/>
      <c r="T217" s="209"/>
      <c r="AT217" s="210" t="s">
        <v>130</v>
      </c>
      <c r="AU217" s="210" t="s">
        <v>81</v>
      </c>
      <c r="AV217" s="14" t="s">
        <v>128</v>
      </c>
      <c r="AW217" s="14" t="s">
        <v>132</v>
      </c>
      <c r="AX217" s="14" t="s">
        <v>79</v>
      </c>
      <c r="AY217" s="210" t="s">
        <v>120</v>
      </c>
    </row>
    <row r="218" spans="1:65" s="2" customFormat="1" ht="16.5" customHeight="1">
      <c r="A218" s="36"/>
      <c r="B218" s="37"/>
      <c r="C218" s="175" t="s">
        <v>298</v>
      </c>
      <c r="D218" s="175" t="s">
        <v>123</v>
      </c>
      <c r="E218" s="176" t="s">
        <v>2699</v>
      </c>
      <c r="F218" s="177" t="s">
        <v>2700</v>
      </c>
      <c r="G218" s="178" t="s">
        <v>2691</v>
      </c>
      <c r="H218" s="179">
        <v>64</v>
      </c>
      <c r="I218" s="180"/>
      <c r="J218" s="181">
        <f>ROUND(I218*H218,2)</f>
        <v>0</v>
      </c>
      <c r="K218" s="177" t="s">
        <v>19</v>
      </c>
      <c r="L218" s="41"/>
      <c r="M218" s="182" t="s">
        <v>19</v>
      </c>
      <c r="N218" s="183" t="s">
        <v>42</v>
      </c>
      <c r="O218" s="66"/>
      <c r="P218" s="184">
        <f>O218*H218</f>
        <v>0</v>
      </c>
      <c r="Q218" s="184">
        <v>0</v>
      </c>
      <c r="R218" s="184">
        <f>Q218*H218</f>
        <v>0</v>
      </c>
      <c r="S218" s="184">
        <v>0</v>
      </c>
      <c r="T218" s="185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6" t="s">
        <v>2561</v>
      </c>
      <c r="AT218" s="186" t="s">
        <v>123</v>
      </c>
      <c r="AU218" s="186" t="s">
        <v>81</v>
      </c>
      <c r="AY218" s="19" t="s">
        <v>120</v>
      </c>
      <c r="BE218" s="187">
        <f>IF(N218="základní",J218,0)</f>
        <v>0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19" t="s">
        <v>79</v>
      </c>
      <c r="BK218" s="187">
        <f>ROUND(I218*H218,2)</f>
        <v>0</v>
      </c>
      <c r="BL218" s="19" t="s">
        <v>2561</v>
      </c>
      <c r="BM218" s="186" t="s">
        <v>2701</v>
      </c>
    </row>
    <row r="219" spans="1:65" s="13" customFormat="1" ht="10">
      <c r="B219" s="188"/>
      <c r="C219" s="189"/>
      <c r="D219" s="190" t="s">
        <v>130</v>
      </c>
      <c r="E219" s="191" t="s">
        <v>19</v>
      </c>
      <c r="F219" s="192" t="s">
        <v>2702</v>
      </c>
      <c r="G219" s="189"/>
      <c r="H219" s="193">
        <v>64</v>
      </c>
      <c r="I219" s="194"/>
      <c r="J219" s="189"/>
      <c r="K219" s="189"/>
      <c r="L219" s="195"/>
      <c r="M219" s="196"/>
      <c r="N219" s="197"/>
      <c r="O219" s="197"/>
      <c r="P219" s="197"/>
      <c r="Q219" s="197"/>
      <c r="R219" s="197"/>
      <c r="S219" s="197"/>
      <c r="T219" s="198"/>
      <c r="AT219" s="199" t="s">
        <v>130</v>
      </c>
      <c r="AU219" s="199" t="s">
        <v>81</v>
      </c>
      <c r="AV219" s="13" t="s">
        <v>81</v>
      </c>
      <c r="AW219" s="13" t="s">
        <v>132</v>
      </c>
      <c r="AX219" s="13" t="s">
        <v>71</v>
      </c>
      <c r="AY219" s="199" t="s">
        <v>120</v>
      </c>
    </row>
    <row r="220" spans="1:65" s="14" customFormat="1" ht="10">
      <c r="B220" s="200"/>
      <c r="C220" s="201"/>
      <c r="D220" s="190" t="s">
        <v>130</v>
      </c>
      <c r="E220" s="202" t="s">
        <v>19</v>
      </c>
      <c r="F220" s="203" t="s">
        <v>133</v>
      </c>
      <c r="G220" s="201"/>
      <c r="H220" s="204">
        <v>64</v>
      </c>
      <c r="I220" s="205"/>
      <c r="J220" s="201"/>
      <c r="K220" s="201"/>
      <c r="L220" s="206"/>
      <c r="M220" s="207"/>
      <c r="N220" s="208"/>
      <c r="O220" s="208"/>
      <c r="P220" s="208"/>
      <c r="Q220" s="208"/>
      <c r="R220" s="208"/>
      <c r="S220" s="208"/>
      <c r="T220" s="209"/>
      <c r="AT220" s="210" t="s">
        <v>130</v>
      </c>
      <c r="AU220" s="210" t="s">
        <v>81</v>
      </c>
      <c r="AV220" s="14" t="s">
        <v>128</v>
      </c>
      <c r="AW220" s="14" t="s">
        <v>132</v>
      </c>
      <c r="AX220" s="14" t="s">
        <v>79</v>
      </c>
      <c r="AY220" s="210" t="s">
        <v>120</v>
      </c>
    </row>
    <row r="221" spans="1:65" s="2" customFormat="1" ht="16.5" customHeight="1">
      <c r="A221" s="36"/>
      <c r="B221" s="37"/>
      <c r="C221" s="175" t="s">
        <v>307</v>
      </c>
      <c r="D221" s="175" t="s">
        <v>123</v>
      </c>
      <c r="E221" s="176" t="s">
        <v>2703</v>
      </c>
      <c r="F221" s="177" t="s">
        <v>2704</v>
      </c>
      <c r="G221" s="178" t="s">
        <v>2691</v>
      </c>
      <c r="H221" s="179">
        <v>64</v>
      </c>
      <c r="I221" s="180"/>
      <c r="J221" s="181">
        <f>ROUND(I221*H221,2)</f>
        <v>0</v>
      </c>
      <c r="K221" s="177" t="s">
        <v>19</v>
      </c>
      <c r="L221" s="41"/>
      <c r="M221" s="182" t="s">
        <v>19</v>
      </c>
      <c r="N221" s="183" t="s">
        <v>42</v>
      </c>
      <c r="O221" s="66"/>
      <c r="P221" s="184">
        <f>O221*H221</f>
        <v>0</v>
      </c>
      <c r="Q221" s="184">
        <v>0</v>
      </c>
      <c r="R221" s="184">
        <f>Q221*H221</f>
        <v>0</v>
      </c>
      <c r="S221" s="184">
        <v>0</v>
      </c>
      <c r="T221" s="185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6" t="s">
        <v>2561</v>
      </c>
      <c r="AT221" s="186" t="s">
        <v>123</v>
      </c>
      <c r="AU221" s="186" t="s">
        <v>81</v>
      </c>
      <c r="AY221" s="19" t="s">
        <v>120</v>
      </c>
      <c r="BE221" s="187">
        <f>IF(N221="základní",J221,0)</f>
        <v>0</v>
      </c>
      <c r="BF221" s="187">
        <f>IF(N221="snížená",J221,0)</f>
        <v>0</v>
      </c>
      <c r="BG221" s="187">
        <f>IF(N221="zákl. přenesená",J221,0)</f>
        <v>0</v>
      </c>
      <c r="BH221" s="187">
        <f>IF(N221="sníž. přenesená",J221,0)</f>
        <v>0</v>
      </c>
      <c r="BI221" s="187">
        <f>IF(N221="nulová",J221,0)</f>
        <v>0</v>
      </c>
      <c r="BJ221" s="19" t="s">
        <v>79</v>
      </c>
      <c r="BK221" s="187">
        <f>ROUND(I221*H221,2)</f>
        <v>0</v>
      </c>
      <c r="BL221" s="19" t="s">
        <v>2561</v>
      </c>
      <c r="BM221" s="186" t="s">
        <v>2705</v>
      </c>
    </row>
    <row r="222" spans="1:65" s="13" customFormat="1" ht="10">
      <c r="B222" s="188"/>
      <c r="C222" s="189"/>
      <c r="D222" s="190" t="s">
        <v>130</v>
      </c>
      <c r="E222" s="191" t="s">
        <v>19</v>
      </c>
      <c r="F222" s="192" t="s">
        <v>2706</v>
      </c>
      <c r="G222" s="189"/>
      <c r="H222" s="193">
        <v>64</v>
      </c>
      <c r="I222" s="194"/>
      <c r="J222" s="189"/>
      <c r="K222" s="189"/>
      <c r="L222" s="195"/>
      <c r="M222" s="196"/>
      <c r="N222" s="197"/>
      <c r="O222" s="197"/>
      <c r="P222" s="197"/>
      <c r="Q222" s="197"/>
      <c r="R222" s="197"/>
      <c r="S222" s="197"/>
      <c r="T222" s="198"/>
      <c r="AT222" s="199" t="s">
        <v>130</v>
      </c>
      <c r="AU222" s="199" t="s">
        <v>81</v>
      </c>
      <c r="AV222" s="13" t="s">
        <v>81</v>
      </c>
      <c r="AW222" s="13" t="s">
        <v>132</v>
      </c>
      <c r="AX222" s="13" t="s">
        <v>71</v>
      </c>
      <c r="AY222" s="199" t="s">
        <v>120</v>
      </c>
    </row>
    <row r="223" spans="1:65" s="14" customFormat="1" ht="10">
      <c r="B223" s="200"/>
      <c r="C223" s="201"/>
      <c r="D223" s="190" t="s">
        <v>130</v>
      </c>
      <c r="E223" s="202" t="s">
        <v>19</v>
      </c>
      <c r="F223" s="203" t="s">
        <v>133</v>
      </c>
      <c r="G223" s="201"/>
      <c r="H223" s="204">
        <v>64</v>
      </c>
      <c r="I223" s="205"/>
      <c r="J223" s="201"/>
      <c r="K223" s="201"/>
      <c r="L223" s="206"/>
      <c r="M223" s="207"/>
      <c r="N223" s="208"/>
      <c r="O223" s="208"/>
      <c r="P223" s="208"/>
      <c r="Q223" s="208"/>
      <c r="R223" s="208"/>
      <c r="S223" s="208"/>
      <c r="T223" s="209"/>
      <c r="AT223" s="210" t="s">
        <v>130</v>
      </c>
      <c r="AU223" s="210" t="s">
        <v>81</v>
      </c>
      <c r="AV223" s="14" t="s">
        <v>128</v>
      </c>
      <c r="AW223" s="14" t="s">
        <v>132</v>
      </c>
      <c r="AX223" s="14" t="s">
        <v>79</v>
      </c>
      <c r="AY223" s="210" t="s">
        <v>120</v>
      </c>
    </row>
    <row r="224" spans="1:65" s="2" customFormat="1" ht="16.5" customHeight="1">
      <c r="A224" s="36"/>
      <c r="B224" s="37"/>
      <c r="C224" s="175" t="s">
        <v>311</v>
      </c>
      <c r="D224" s="175" t="s">
        <v>123</v>
      </c>
      <c r="E224" s="176" t="s">
        <v>2707</v>
      </c>
      <c r="F224" s="177" t="s">
        <v>2708</v>
      </c>
      <c r="G224" s="178" t="s">
        <v>2691</v>
      </c>
      <c r="H224" s="179">
        <v>36</v>
      </c>
      <c r="I224" s="180"/>
      <c r="J224" s="181">
        <f>ROUND(I224*H224,2)</f>
        <v>0</v>
      </c>
      <c r="K224" s="177" t="s">
        <v>19</v>
      </c>
      <c r="L224" s="41"/>
      <c r="M224" s="182" t="s">
        <v>19</v>
      </c>
      <c r="N224" s="183" t="s">
        <v>42</v>
      </c>
      <c r="O224" s="66"/>
      <c r="P224" s="184">
        <f>O224*H224</f>
        <v>0</v>
      </c>
      <c r="Q224" s="184">
        <v>0</v>
      </c>
      <c r="R224" s="184">
        <f>Q224*H224</f>
        <v>0</v>
      </c>
      <c r="S224" s="184">
        <v>0</v>
      </c>
      <c r="T224" s="185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6" t="s">
        <v>2561</v>
      </c>
      <c r="AT224" s="186" t="s">
        <v>123</v>
      </c>
      <c r="AU224" s="186" t="s">
        <v>81</v>
      </c>
      <c r="AY224" s="19" t="s">
        <v>120</v>
      </c>
      <c r="BE224" s="187">
        <f>IF(N224="základní",J224,0)</f>
        <v>0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19" t="s">
        <v>79</v>
      </c>
      <c r="BK224" s="187">
        <f>ROUND(I224*H224,2)</f>
        <v>0</v>
      </c>
      <c r="BL224" s="19" t="s">
        <v>2561</v>
      </c>
      <c r="BM224" s="186" t="s">
        <v>2709</v>
      </c>
    </row>
    <row r="225" spans="1:65" s="13" customFormat="1" ht="10">
      <c r="B225" s="188"/>
      <c r="C225" s="189"/>
      <c r="D225" s="190" t="s">
        <v>130</v>
      </c>
      <c r="E225" s="191" t="s">
        <v>19</v>
      </c>
      <c r="F225" s="192" t="s">
        <v>2710</v>
      </c>
      <c r="G225" s="189"/>
      <c r="H225" s="193">
        <v>24</v>
      </c>
      <c r="I225" s="194"/>
      <c r="J225" s="189"/>
      <c r="K225" s="189"/>
      <c r="L225" s="195"/>
      <c r="M225" s="196"/>
      <c r="N225" s="197"/>
      <c r="O225" s="197"/>
      <c r="P225" s="197"/>
      <c r="Q225" s="197"/>
      <c r="R225" s="197"/>
      <c r="S225" s="197"/>
      <c r="T225" s="198"/>
      <c r="AT225" s="199" t="s">
        <v>130</v>
      </c>
      <c r="AU225" s="199" t="s">
        <v>81</v>
      </c>
      <c r="AV225" s="13" t="s">
        <v>81</v>
      </c>
      <c r="AW225" s="13" t="s">
        <v>132</v>
      </c>
      <c r="AX225" s="13" t="s">
        <v>71</v>
      </c>
      <c r="AY225" s="199" t="s">
        <v>120</v>
      </c>
    </row>
    <row r="226" spans="1:65" s="13" customFormat="1" ht="10">
      <c r="B226" s="188"/>
      <c r="C226" s="189"/>
      <c r="D226" s="190" t="s">
        <v>130</v>
      </c>
      <c r="E226" s="191" t="s">
        <v>19</v>
      </c>
      <c r="F226" s="192" t="s">
        <v>2711</v>
      </c>
      <c r="G226" s="189"/>
      <c r="H226" s="193">
        <v>12</v>
      </c>
      <c r="I226" s="194"/>
      <c r="J226" s="189"/>
      <c r="K226" s="189"/>
      <c r="L226" s="195"/>
      <c r="M226" s="196"/>
      <c r="N226" s="197"/>
      <c r="O226" s="197"/>
      <c r="P226" s="197"/>
      <c r="Q226" s="197"/>
      <c r="R226" s="197"/>
      <c r="S226" s="197"/>
      <c r="T226" s="198"/>
      <c r="AT226" s="199" t="s">
        <v>130</v>
      </c>
      <c r="AU226" s="199" t="s">
        <v>81</v>
      </c>
      <c r="AV226" s="13" t="s">
        <v>81</v>
      </c>
      <c r="AW226" s="13" t="s">
        <v>132</v>
      </c>
      <c r="AX226" s="13" t="s">
        <v>71</v>
      </c>
      <c r="AY226" s="199" t="s">
        <v>120</v>
      </c>
    </row>
    <row r="227" spans="1:65" s="14" customFormat="1" ht="10">
      <c r="B227" s="200"/>
      <c r="C227" s="201"/>
      <c r="D227" s="190" t="s">
        <v>130</v>
      </c>
      <c r="E227" s="202" t="s">
        <v>19</v>
      </c>
      <c r="F227" s="203" t="s">
        <v>133</v>
      </c>
      <c r="G227" s="201"/>
      <c r="H227" s="204">
        <v>36</v>
      </c>
      <c r="I227" s="205"/>
      <c r="J227" s="201"/>
      <c r="K227" s="201"/>
      <c r="L227" s="206"/>
      <c r="M227" s="207"/>
      <c r="N227" s="208"/>
      <c r="O227" s="208"/>
      <c r="P227" s="208"/>
      <c r="Q227" s="208"/>
      <c r="R227" s="208"/>
      <c r="S227" s="208"/>
      <c r="T227" s="209"/>
      <c r="AT227" s="210" t="s">
        <v>130</v>
      </c>
      <c r="AU227" s="210" t="s">
        <v>81</v>
      </c>
      <c r="AV227" s="14" t="s">
        <v>128</v>
      </c>
      <c r="AW227" s="14" t="s">
        <v>132</v>
      </c>
      <c r="AX227" s="14" t="s">
        <v>79</v>
      </c>
      <c r="AY227" s="210" t="s">
        <v>120</v>
      </c>
    </row>
    <row r="228" spans="1:65" s="2" customFormat="1" ht="16.5" customHeight="1">
      <c r="A228" s="36"/>
      <c r="B228" s="37"/>
      <c r="C228" s="175" t="s">
        <v>316</v>
      </c>
      <c r="D228" s="175" t="s">
        <v>123</v>
      </c>
      <c r="E228" s="176" t="s">
        <v>2712</v>
      </c>
      <c r="F228" s="177" t="s">
        <v>2713</v>
      </c>
      <c r="G228" s="178" t="s">
        <v>126</v>
      </c>
      <c r="H228" s="179">
        <v>100</v>
      </c>
      <c r="I228" s="180"/>
      <c r="J228" s="181">
        <f>ROUND(I228*H228,2)</f>
        <v>0</v>
      </c>
      <c r="K228" s="177" t="s">
        <v>19</v>
      </c>
      <c r="L228" s="41"/>
      <c r="M228" s="182" t="s">
        <v>19</v>
      </c>
      <c r="N228" s="183" t="s">
        <v>42</v>
      </c>
      <c r="O228" s="66"/>
      <c r="P228" s="184">
        <f>O228*H228</f>
        <v>0</v>
      </c>
      <c r="Q228" s="184">
        <v>0</v>
      </c>
      <c r="R228" s="184">
        <f>Q228*H228</f>
        <v>0</v>
      </c>
      <c r="S228" s="184">
        <v>0</v>
      </c>
      <c r="T228" s="185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6" t="s">
        <v>2561</v>
      </c>
      <c r="AT228" s="186" t="s">
        <v>123</v>
      </c>
      <c r="AU228" s="186" t="s">
        <v>81</v>
      </c>
      <c r="AY228" s="19" t="s">
        <v>120</v>
      </c>
      <c r="BE228" s="187">
        <f>IF(N228="základní",J228,0)</f>
        <v>0</v>
      </c>
      <c r="BF228" s="187">
        <f>IF(N228="snížená",J228,0)</f>
        <v>0</v>
      </c>
      <c r="BG228" s="187">
        <f>IF(N228="zákl. přenesená",J228,0)</f>
        <v>0</v>
      </c>
      <c r="BH228" s="187">
        <f>IF(N228="sníž. přenesená",J228,0)</f>
        <v>0</v>
      </c>
      <c r="BI228" s="187">
        <f>IF(N228="nulová",J228,0)</f>
        <v>0</v>
      </c>
      <c r="BJ228" s="19" t="s">
        <v>79</v>
      </c>
      <c r="BK228" s="187">
        <f>ROUND(I228*H228,2)</f>
        <v>0</v>
      </c>
      <c r="BL228" s="19" t="s">
        <v>2561</v>
      </c>
      <c r="BM228" s="186" t="s">
        <v>2714</v>
      </c>
    </row>
    <row r="229" spans="1:65" s="13" customFormat="1" ht="10">
      <c r="B229" s="188"/>
      <c r="C229" s="189"/>
      <c r="D229" s="190" t="s">
        <v>130</v>
      </c>
      <c r="E229" s="191" t="s">
        <v>19</v>
      </c>
      <c r="F229" s="192" t="s">
        <v>2715</v>
      </c>
      <c r="G229" s="189"/>
      <c r="H229" s="193">
        <v>100</v>
      </c>
      <c r="I229" s="194"/>
      <c r="J229" s="189"/>
      <c r="K229" s="189"/>
      <c r="L229" s="195"/>
      <c r="M229" s="196"/>
      <c r="N229" s="197"/>
      <c r="O229" s="197"/>
      <c r="P229" s="197"/>
      <c r="Q229" s="197"/>
      <c r="R229" s="197"/>
      <c r="S229" s="197"/>
      <c r="T229" s="198"/>
      <c r="AT229" s="199" t="s">
        <v>130</v>
      </c>
      <c r="AU229" s="199" t="s">
        <v>81</v>
      </c>
      <c r="AV229" s="13" t="s">
        <v>81</v>
      </c>
      <c r="AW229" s="13" t="s">
        <v>132</v>
      </c>
      <c r="AX229" s="13" t="s">
        <v>71</v>
      </c>
      <c r="AY229" s="199" t="s">
        <v>120</v>
      </c>
    </row>
    <row r="230" spans="1:65" s="14" customFormat="1" ht="10">
      <c r="B230" s="200"/>
      <c r="C230" s="201"/>
      <c r="D230" s="190" t="s">
        <v>130</v>
      </c>
      <c r="E230" s="202" t="s">
        <v>19</v>
      </c>
      <c r="F230" s="203" t="s">
        <v>133</v>
      </c>
      <c r="G230" s="201"/>
      <c r="H230" s="204">
        <v>100</v>
      </c>
      <c r="I230" s="205"/>
      <c r="J230" s="201"/>
      <c r="K230" s="201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130</v>
      </c>
      <c r="AU230" s="210" t="s">
        <v>81</v>
      </c>
      <c r="AV230" s="14" t="s">
        <v>128</v>
      </c>
      <c r="AW230" s="14" t="s">
        <v>132</v>
      </c>
      <c r="AX230" s="14" t="s">
        <v>79</v>
      </c>
      <c r="AY230" s="210" t="s">
        <v>120</v>
      </c>
    </row>
    <row r="231" spans="1:65" s="2" customFormat="1" ht="16.5" customHeight="1">
      <c r="A231" s="36"/>
      <c r="B231" s="37"/>
      <c r="C231" s="175" t="s">
        <v>322</v>
      </c>
      <c r="D231" s="175" t="s">
        <v>123</v>
      </c>
      <c r="E231" s="176" t="s">
        <v>2716</v>
      </c>
      <c r="F231" s="177" t="s">
        <v>2717</v>
      </c>
      <c r="G231" s="178" t="s">
        <v>126</v>
      </c>
      <c r="H231" s="179">
        <v>200</v>
      </c>
      <c r="I231" s="180"/>
      <c r="J231" s="181">
        <f>ROUND(I231*H231,2)</f>
        <v>0</v>
      </c>
      <c r="K231" s="177" t="s">
        <v>19</v>
      </c>
      <c r="L231" s="41"/>
      <c r="M231" s="182" t="s">
        <v>19</v>
      </c>
      <c r="N231" s="183" t="s">
        <v>42</v>
      </c>
      <c r="O231" s="66"/>
      <c r="P231" s="184">
        <f>O231*H231</f>
        <v>0</v>
      </c>
      <c r="Q231" s="184">
        <v>0</v>
      </c>
      <c r="R231" s="184">
        <f>Q231*H231</f>
        <v>0</v>
      </c>
      <c r="S231" s="184">
        <v>0</v>
      </c>
      <c r="T231" s="185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6" t="s">
        <v>2561</v>
      </c>
      <c r="AT231" s="186" t="s">
        <v>123</v>
      </c>
      <c r="AU231" s="186" t="s">
        <v>81</v>
      </c>
      <c r="AY231" s="19" t="s">
        <v>120</v>
      </c>
      <c r="BE231" s="187">
        <f>IF(N231="základní",J231,0)</f>
        <v>0</v>
      </c>
      <c r="BF231" s="187">
        <f>IF(N231="snížená",J231,0)</f>
        <v>0</v>
      </c>
      <c r="BG231" s="187">
        <f>IF(N231="zákl. přenesená",J231,0)</f>
        <v>0</v>
      </c>
      <c r="BH231" s="187">
        <f>IF(N231="sníž. přenesená",J231,0)</f>
        <v>0</v>
      </c>
      <c r="BI231" s="187">
        <f>IF(N231="nulová",J231,0)</f>
        <v>0</v>
      </c>
      <c r="BJ231" s="19" t="s">
        <v>79</v>
      </c>
      <c r="BK231" s="187">
        <f>ROUND(I231*H231,2)</f>
        <v>0</v>
      </c>
      <c r="BL231" s="19" t="s">
        <v>2561</v>
      </c>
      <c r="BM231" s="186" t="s">
        <v>2718</v>
      </c>
    </row>
    <row r="232" spans="1:65" s="13" customFormat="1" ht="10">
      <c r="B232" s="188"/>
      <c r="C232" s="189"/>
      <c r="D232" s="190" t="s">
        <v>130</v>
      </c>
      <c r="E232" s="191" t="s">
        <v>19</v>
      </c>
      <c r="F232" s="192" t="s">
        <v>2719</v>
      </c>
      <c r="G232" s="189"/>
      <c r="H232" s="193">
        <v>200</v>
      </c>
      <c r="I232" s="194"/>
      <c r="J232" s="189"/>
      <c r="K232" s="189"/>
      <c r="L232" s="195"/>
      <c r="M232" s="196"/>
      <c r="N232" s="197"/>
      <c r="O232" s="197"/>
      <c r="P232" s="197"/>
      <c r="Q232" s="197"/>
      <c r="R232" s="197"/>
      <c r="S232" s="197"/>
      <c r="T232" s="198"/>
      <c r="AT232" s="199" t="s">
        <v>130</v>
      </c>
      <c r="AU232" s="199" t="s">
        <v>81</v>
      </c>
      <c r="AV232" s="13" t="s">
        <v>81</v>
      </c>
      <c r="AW232" s="13" t="s">
        <v>132</v>
      </c>
      <c r="AX232" s="13" t="s">
        <v>71</v>
      </c>
      <c r="AY232" s="199" t="s">
        <v>120</v>
      </c>
    </row>
    <row r="233" spans="1:65" s="14" customFormat="1" ht="10">
      <c r="B233" s="200"/>
      <c r="C233" s="201"/>
      <c r="D233" s="190" t="s">
        <v>130</v>
      </c>
      <c r="E233" s="202" t="s">
        <v>19</v>
      </c>
      <c r="F233" s="203" t="s">
        <v>133</v>
      </c>
      <c r="G233" s="201"/>
      <c r="H233" s="204">
        <v>200</v>
      </c>
      <c r="I233" s="205"/>
      <c r="J233" s="201"/>
      <c r="K233" s="201"/>
      <c r="L233" s="206"/>
      <c r="M233" s="207"/>
      <c r="N233" s="208"/>
      <c r="O233" s="208"/>
      <c r="P233" s="208"/>
      <c r="Q233" s="208"/>
      <c r="R233" s="208"/>
      <c r="S233" s="208"/>
      <c r="T233" s="209"/>
      <c r="AT233" s="210" t="s">
        <v>130</v>
      </c>
      <c r="AU233" s="210" t="s">
        <v>81</v>
      </c>
      <c r="AV233" s="14" t="s">
        <v>128</v>
      </c>
      <c r="AW233" s="14" t="s">
        <v>132</v>
      </c>
      <c r="AX233" s="14" t="s">
        <v>79</v>
      </c>
      <c r="AY233" s="210" t="s">
        <v>120</v>
      </c>
    </row>
    <row r="234" spans="1:65" s="2" customFormat="1" ht="16.5" customHeight="1">
      <c r="A234" s="36"/>
      <c r="B234" s="37"/>
      <c r="C234" s="175" t="s">
        <v>327</v>
      </c>
      <c r="D234" s="175" t="s">
        <v>123</v>
      </c>
      <c r="E234" s="176" t="s">
        <v>2720</v>
      </c>
      <c r="F234" s="177" t="s">
        <v>2721</v>
      </c>
      <c r="G234" s="178" t="s">
        <v>126</v>
      </c>
      <c r="H234" s="179">
        <v>100</v>
      </c>
      <c r="I234" s="180"/>
      <c r="J234" s="181">
        <f>ROUND(I234*H234,2)</f>
        <v>0</v>
      </c>
      <c r="K234" s="177" t="s">
        <v>19</v>
      </c>
      <c r="L234" s="41"/>
      <c r="M234" s="182" t="s">
        <v>19</v>
      </c>
      <c r="N234" s="183" t="s">
        <v>42</v>
      </c>
      <c r="O234" s="66"/>
      <c r="P234" s="184">
        <f>O234*H234</f>
        <v>0</v>
      </c>
      <c r="Q234" s="184">
        <v>0</v>
      </c>
      <c r="R234" s="184">
        <f>Q234*H234</f>
        <v>0</v>
      </c>
      <c r="S234" s="184">
        <v>0</v>
      </c>
      <c r="T234" s="185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6" t="s">
        <v>2561</v>
      </c>
      <c r="AT234" s="186" t="s">
        <v>123</v>
      </c>
      <c r="AU234" s="186" t="s">
        <v>81</v>
      </c>
      <c r="AY234" s="19" t="s">
        <v>120</v>
      </c>
      <c r="BE234" s="187">
        <f>IF(N234="základní",J234,0)</f>
        <v>0</v>
      </c>
      <c r="BF234" s="187">
        <f>IF(N234="snížená",J234,0)</f>
        <v>0</v>
      </c>
      <c r="BG234" s="187">
        <f>IF(N234="zákl. přenesená",J234,0)</f>
        <v>0</v>
      </c>
      <c r="BH234" s="187">
        <f>IF(N234="sníž. přenesená",J234,0)</f>
        <v>0</v>
      </c>
      <c r="BI234" s="187">
        <f>IF(N234="nulová",J234,0)</f>
        <v>0</v>
      </c>
      <c r="BJ234" s="19" t="s">
        <v>79</v>
      </c>
      <c r="BK234" s="187">
        <f>ROUND(I234*H234,2)</f>
        <v>0</v>
      </c>
      <c r="BL234" s="19" t="s">
        <v>2561</v>
      </c>
      <c r="BM234" s="186" t="s">
        <v>2722</v>
      </c>
    </row>
    <row r="235" spans="1:65" s="13" customFormat="1" ht="10">
      <c r="B235" s="188"/>
      <c r="C235" s="189"/>
      <c r="D235" s="190" t="s">
        <v>130</v>
      </c>
      <c r="E235" s="191" t="s">
        <v>19</v>
      </c>
      <c r="F235" s="192" t="s">
        <v>2723</v>
      </c>
      <c r="G235" s="189"/>
      <c r="H235" s="193">
        <v>100</v>
      </c>
      <c r="I235" s="194"/>
      <c r="J235" s="189"/>
      <c r="K235" s="189"/>
      <c r="L235" s="195"/>
      <c r="M235" s="196"/>
      <c r="N235" s="197"/>
      <c r="O235" s="197"/>
      <c r="P235" s="197"/>
      <c r="Q235" s="197"/>
      <c r="R235" s="197"/>
      <c r="S235" s="197"/>
      <c r="T235" s="198"/>
      <c r="AT235" s="199" t="s">
        <v>130</v>
      </c>
      <c r="AU235" s="199" t="s">
        <v>81</v>
      </c>
      <c r="AV235" s="13" t="s">
        <v>81</v>
      </c>
      <c r="AW235" s="13" t="s">
        <v>132</v>
      </c>
      <c r="AX235" s="13" t="s">
        <v>71</v>
      </c>
      <c r="AY235" s="199" t="s">
        <v>120</v>
      </c>
    </row>
    <row r="236" spans="1:65" s="14" customFormat="1" ht="10">
      <c r="B236" s="200"/>
      <c r="C236" s="201"/>
      <c r="D236" s="190" t="s">
        <v>130</v>
      </c>
      <c r="E236" s="202" t="s">
        <v>19</v>
      </c>
      <c r="F236" s="203" t="s">
        <v>133</v>
      </c>
      <c r="G236" s="201"/>
      <c r="H236" s="204">
        <v>100</v>
      </c>
      <c r="I236" s="205"/>
      <c r="J236" s="201"/>
      <c r="K236" s="201"/>
      <c r="L236" s="206"/>
      <c r="M236" s="207"/>
      <c r="N236" s="208"/>
      <c r="O236" s="208"/>
      <c r="P236" s="208"/>
      <c r="Q236" s="208"/>
      <c r="R236" s="208"/>
      <c r="S236" s="208"/>
      <c r="T236" s="209"/>
      <c r="AT236" s="210" t="s">
        <v>130</v>
      </c>
      <c r="AU236" s="210" t="s">
        <v>81</v>
      </c>
      <c r="AV236" s="14" t="s">
        <v>128</v>
      </c>
      <c r="AW236" s="14" t="s">
        <v>132</v>
      </c>
      <c r="AX236" s="14" t="s">
        <v>79</v>
      </c>
      <c r="AY236" s="210" t="s">
        <v>120</v>
      </c>
    </row>
    <row r="237" spans="1:65" s="2" customFormat="1" ht="21.75" customHeight="1">
      <c r="A237" s="36"/>
      <c r="B237" s="37"/>
      <c r="C237" s="175" t="s">
        <v>332</v>
      </c>
      <c r="D237" s="175" t="s">
        <v>123</v>
      </c>
      <c r="E237" s="176" t="s">
        <v>2724</v>
      </c>
      <c r="F237" s="177" t="s">
        <v>2725</v>
      </c>
      <c r="G237" s="178" t="s">
        <v>2560</v>
      </c>
      <c r="H237" s="179">
        <v>12</v>
      </c>
      <c r="I237" s="180"/>
      <c r="J237" s="181">
        <f>ROUND(I237*H237,2)</f>
        <v>0</v>
      </c>
      <c r="K237" s="177" t="s">
        <v>19</v>
      </c>
      <c r="L237" s="41"/>
      <c r="M237" s="182" t="s">
        <v>19</v>
      </c>
      <c r="N237" s="183" t="s">
        <v>42</v>
      </c>
      <c r="O237" s="66"/>
      <c r="P237" s="184">
        <f>O237*H237</f>
        <v>0</v>
      </c>
      <c r="Q237" s="184">
        <v>0</v>
      </c>
      <c r="R237" s="184">
        <f>Q237*H237</f>
        <v>0</v>
      </c>
      <c r="S237" s="184">
        <v>0</v>
      </c>
      <c r="T237" s="185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86" t="s">
        <v>2561</v>
      </c>
      <c r="AT237" s="186" t="s">
        <v>123</v>
      </c>
      <c r="AU237" s="186" t="s">
        <v>81</v>
      </c>
      <c r="AY237" s="19" t="s">
        <v>120</v>
      </c>
      <c r="BE237" s="187">
        <f>IF(N237="základní",J237,0)</f>
        <v>0</v>
      </c>
      <c r="BF237" s="187">
        <f>IF(N237="snížená",J237,0)</f>
        <v>0</v>
      </c>
      <c r="BG237" s="187">
        <f>IF(N237="zákl. přenesená",J237,0)</f>
        <v>0</v>
      </c>
      <c r="BH237" s="187">
        <f>IF(N237="sníž. přenesená",J237,0)</f>
        <v>0</v>
      </c>
      <c r="BI237" s="187">
        <f>IF(N237="nulová",J237,0)</f>
        <v>0</v>
      </c>
      <c r="BJ237" s="19" t="s">
        <v>79</v>
      </c>
      <c r="BK237" s="187">
        <f>ROUND(I237*H237,2)</f>
        <v>0</v>
      </c>
      <c r="BL237" s="19" t="s">
        <v>2561</v>
      </c>
      <c r="BM237" s="186" t="s">
        <v>2726</v>
      </c>
    </row>
    <row r="238" spans="1:65" s="13" customFormat="1" ht="10">
      <c r="B238" s="188"/>
      <c r="C238" s="189"/>
      <c r="D238" s="190" t="s">
        <v>130</v>
      </c>
      <c r="E238" s="191" t="s">
        <v>19</v>
      </c>
      <c r="F238" s="192" t="s">
        <v>2727</v>
      </c>
      <c r="G238" s="189"/>
      <c r="H238" s="193">
        <v>12</v>
      </c>
      <c r="I238" s="194"/>
      <c r="J238" s="189"/>
      <c r="K238" s="189"/>
      <c r="L238" s="195"/>
      <c r="M238" s="196"/>
      <c r="N238" s="197"/>
      <c r="O238" s="197"/>
      <c r="P238" s="197"/>
      <c r="Q238" s="197"/>
      <c r="R238" s="197"/>
      <c r="S238" s="197"/>
      <c r="T238" s="198"/>
      <c r="AT238" s="199" t="s">
        <v>130</v>
      </c>
      <c r="AU238" s="199" t="s">
        <v>81</v>
      </c>
      <c r="AV238" s="13" t="s">
        <v>81</v>
      </c>
      <c r="AW238" s="13" t="s">
        <v>132</v>
      </c>
      <c r="AX238" s="13" t="s">
        <v>71</v>
      </c>
      <c r="AY238" s="199" t="s">
        <v>120</v>
      </c>
    </row>
    <row r="239" spans="1:65" s="14" customFormat="1" ht="10">
      <c r="B239" s="200"/>
      <c r="C239" s="201"/>
      <c r="D239" s="190" t="s">
        <v>130</v>
      </c>
      <c r="E239" s="202" t="s">
        <v>19</v>
      </c>
      <c r="F239" s="203" t="s">
        <v>133</v>
      </c>
      <c r="G239" s="201"/>
      <c r="H239" s="204">
        <v>12</v>
      </c>
      <c r="I239" s="205"/>
      <c r="J239" s="201"/>
      <c r="K239" s="201"/>
      <c r="L239" s="206"/>
      <c r="M239" s="207"/>
      <c r="N239" s="208"/>
      <c r="O239" s="208"/>
      <c r="P239" s="208"/>
      <c r="Q239" s="208"/>
      <c r="R239" s="208"/>
      <c r="S239" s="208"/>
      <c r="T239" s="209"/>
      <c r="AT239" s="210" t="s">
        <v>130</v>
      </c>
      <c r="AU239" s="210" t="s">
        <v>81</v>
      </c>
      <c r="AV239" s="14" t="s">
        <v>128</v>
      </c>
      <c r="AW239" s="14" t="s">
        <v>132</v>
      </c>
      <c r="AX239" s="14" t="s">
        <v>79</v>
      </c>
      <c r="AY239" s="210" t="s">
        <v>120</v>
      </c>
    </row>
    <row r="240" spans="1:65" s="2" customFormat="1" ht="16.5" customHeight="1">
      <c r="A240" s="36"/>
      <c r="B240" s="37"/>
      <c r="C240" s="175" t="s">
        <v>337</v>
      </c>
      <c r="D240" s="175" t="s">
        <v>123</v>
      </c>
      <c r="E240" s="176" t="s">
        <v>2728</v>
      </c>
      <c r="F240" s="177" t="s">
        <v>2729</v>
      </c>
      <c r="G240" s="178" t="s">
        <v>2560</v>
      </c>
      <c r="H240" s="179">
        <v>1</v>
      </c>
      <c r="I240" s="180"/>
      <c r="J240" s="181">
        <f>ROUND(I240*H240,2)</f>
        <v>0</v>
      </c>
      <c r="K240" s="177" t="s">
        <v>19</v>
      </c>
      <c r="L240" s="41"/>
      <c r="M240" s="182" t="s">
        <v>19</v>
      </c>
      <c r="N240" s="183" t="s">
        <v>42</v>
      </c>
      <c r="O240" s="66"/>
      <c r="P240" s="184">
        <f>O240*H240</f>
        <v>0</v>
      </c>
      <c r="Q240" s="184">
        <v>0</v>
      </c>
      <c r="R240" s="184">
        <f>Q240*H240</f>
        <v>0</v>
      </c>
      <c r="S240" s="184">
        <v>0</v>
      </c>
      <c r="T240" s="185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6" t="s">
        <v>128</v>
      </c>
      <c r="AT240" s="186" t="s">
        <v>123</v>
      </c>
      <c r="AU240" s="186" t="s">
        <v>81</v>
      </c>
      <c r="AY240" s="19" t="s">
        <v>120</v>
      </c>
      <c r="BE240" s="187">
        <f>IF(N240="základní",J240,0)</f>
        <v>0</v>
      </c>
      <c r="BF240" s="187">
        <f>IF(N240="snížená",J240,0)</f>
        <v>0</v>
      </c>
      <c r="BG240" s="187">
        <f>IF(N240="zákl. přenesená",J240,0)</f>
        <v>0</v>
      </c>
      <c r="BH240" s="187">
        <f>IF(N240="sníž. přenesená",J240,0)</f>
        <v>0</v>
      </c>
      <c r="BI240" s="187">
        <f>IF(N240="nulová",J240,0)</f>
        <v>0</v>
      </c>
      <c r="BJ240" s="19" t="s">
        <v>79</v>
      </c>
      <c r="BK240" s="187">
        <f>ROUND(I240*H240,2)</f>
        <v>0</v>
      </c>
      <c r="BL240" s="19" t="s">
        <v>128</v>
      </c>
      <c r="BM240" s="186" t="s">
        <v>2730</v>
      </c>
    </row>
    <row r="241" spans="1:51" s="2" customFormat="1" ht="27">
      <c r="A241" s="36"/>
      <c r="B241" s="37"/>
      <c r="C241" s="38"/>
      <c r="D241" s="190" t="s">
        <v>1087</v>
      </c>
      <c r="E241" s="38"/>
      <c r="F241" s="250" t="s">
        <v>2731</v>
      </c>
      <c r="G241" s="38"/>
      <c r="H241" s="38"/>
      <c r="I241" s="247"/>
      <c r="J241" s="38"/>
      <c r="K241" s="38"/>
      <c r="L241" s="41"/>
      <c r="M241" s="248"/>
      <c r="N241" s="249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1087</v>
      </c>
      <c r="AU241" s="19" t="s">
        <v>81</v>
      </c>
    </row>
    <row r="242" spans="1:51" s="13" customFormat="1" ht="10">
      <c r="B242" s="188"/>
      <c r="C242" s="189"/>
      <c r="D242" s="190" t="s">
        <v>130</v>
      </c>
      <c r="E242" s="191" t="s">
        <v>19</v>
      </c>
      <c r="F242" s="192" t="s">
        <v>2732</v>
      </c>
      <c r="G242" s="189"/>
      <c r="H242" s="193">
        <v>1</v>
      </c>
      <c r="I242" s="194"/>
      <c r="J242" s="189"/>
      <c r="K242" s="189"/>
      <c r="L242" s="195"/>
      <c r="M242" s="196"/>
      <c r="N242" s="197"/>
      <c r="O242" s="197"/>
      <c r="P242" s="197"/>
      <c r="Q242" s="197"/>
      <c r="R242" s="197"/>
      <c r="S242" s="197"/>
      <c r="T242" s="198"/>
      <c r="AT242" s="199" t="s">
        <v>130</v>
      </c>
      <c r="AU242" s="199" t="s">
        <v>81</v>
      </c>
      <c r="AV242" s="13" t="s">
        <v>81</v>
      </c>
      <c r="AW242" s="13" t="s">
        <v>132</v>
      </c>
      <c r="AX242" s="13" t="s">
        <v>71</v>
      </c>
      <c r="AY242" s="199" t="s">
        <v>120</v>
      </c>
    </row>
    <row r="243" spans="1:51" s="14" customFormat="1" ht="10">
      <c r="B243" s="200"/>
      <c r="C243" s="201"/>
      <c r="D243" s="190" t="s">
        <v>130</v>
      </c>
      <c r="E243" s="202" t="s">
        <v>19</v>
      </c>
      <c r="F243" s="203" t="s">
        <v>133</v>
      </c>
      <c r="G243" s="201"/>
      <c r="H243" s="204">
        <v>1</v>
      </c>
      <c r="I243" s="205"/>
      <c r="J243" s="201"/>
      <c r="K243" s="201"/>
      <c r="L243" s="206"/>
      <c r="M243" s="251"/>
      <c r="N243" s="252"/>
      <c r="O243" s="252"/>
      <c r="P243" s="252"/>
      <c r="Q243" s="252"/>
      <c r="R243" s="252"/>
      <c r="S243" s="252"/>
      <c r="T243" s="253"/>
      <c r="AT243" s="210" t="s">
        <v>130</v>
      </c>
      <c r="AU243" s="210" t="s">
        <v>81</v>
      </c>
      <c r="AV243" s="14" t="s">
        <v>128</v>
      </c>
      <c r="AW243" s="14" t="s">
        <v>132</v>
      </c>
      <c r="AX243" s="14" t="s">
        <v>79</v>
      </c>
      <c r="AY243" s="210" t="s">
        <v>120</v>
      </c>
    </row>
    <row r="244" spans="1:51" s="2" customFormat="1" ht="7" customHeight="1">
      <c r="A244" s="36"/>
      <c r="B244" s="49"/>
      <c r="C244" s="50"/>
      <c r="D244" s="50"/>
      <c r="E244" s="50"/>
      <c r="F244" s="50"/>
      <c r="G244" s="50"/>
      <c r="H244" s="50"/>
      <c r="I244" s="50"/>
      <c r="J244" s="50"/>
      <c r="K244" s="50"/>
      <c r="L244" s="41"/>
      <c r="M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</row>
  </sheetData>
  <sheetProtection algorithmName="SHA-512" hashValue="dRLplp0cXXhzc2J/ije1Zz4Mbkpi9k9NyxV1yjFiU0qYFhNUpjmftwNHf3RYQxjdXEk9bGbFGfl518MYdymZfw==" saltValue="qBIBVz4dezvZv82ogn62phPcNMZY+7bpxD2BRlZoUHan9luqdX890BWxWIzwgVHLSaXuNQuHXSGQUBCvAi7QYw==" spinCount="100000" sheet="1" objects="1" scenarios="1" formatColumns="0" formatRows="0" autoFilter="0"/>
  <autoFilter ref="C85:K243" xr:uid="{00000000-0009-0000-0000-000005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500-000000000000}"/>
    <hyperlink ref="F94" r:id="rId2" xr:uid="{00000000-0004-0000-0500-000001000000}"/>
    <hyperlink ref="F100" r:id="rId3" xr:uid="{00000000-0004-0000-0500-000002000000}"/>
    <hyperlink ref="F104" r:id="rId4" xr:uid="{00000000-0004-0000-0500-000003000000}"/>
    <hyperlink ref="F108" r:id="rId5" xr:uid="{00000000-0004-0000-0500-000004000000}"/>
    <hyperlink ref="F112" r:id="rId6" xr:uid="{00000000-0004-0000-0500-000005000000}"/>
    <hyperlink ref="F116" r:id="rId7" xr:uid="{00000000-0004-0000-0500-000006000000}"/>
    <hyperlink ref="F120" r:id="rId8" xr:uid="{00000000-0004-0000-0500-000007000000}"/>
    <hyperlink ref="F124" r:id="rId9" xr:uid="{00000000-0004-0000-0500-000008000000}"/>
    <hyperlink ref="F128" r:id="rId10" xr:uid="{00000000-0004-0000-0500-000009000000}"/>
    <hyperlink ref="F132" r:id="rId11" xr:uid="{00000000-0004-0000-0500-00000A000000}"/>
    <hyperlink ref="F136" r:id="rId12" xr:uid="{00000000-0004-0000-0500-00000B000000}"/>
    <hyperlink ref="F143" r:id="rId13" xr:uid="{00000000-0004-0000-0500-00000C000000}"/>
    <hyperlink ref="F151" r:id="rId14" xr:uid="{00000000-0004-0000-0500-00000D000000}"/>
    <hyperlink ref="F158" r:id="rId15" xr:uid="{00000000-0004-0000-0500-00000E000000}"/>
    <hyperlink ref="F166" r:id="rId16" xr:uid="{00000000-0004-0000-0500-00000F000000}"/>
    <hyperlink ref="F171" r:id="rId17" xr:uid="{00000000-0004-0000-0500-000010000000}"/>
    <hyperlink ref="F176" r:id="rId18" xr:uid="{00000000-0004-0000-0500-000011000000}"/>
    <hyperlink ref="F180" r:id="rId19" xr:uid="{00000000-0004-0000-0500-000012000000}"/>
    <hyperlink ref="F194" r:id="rId20" xr:uid="{00000000-0004-0000-0500-000013000000}"/>
    <hyperlink ref="F200" r:id="rId21" xr:uid="{00000000-0004-0000-0500-000014000000}"/>
    <hyperlink ref="F206" r:id="rId22" xr:uid="{00000000-0004-0000-0500-00001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8"/>
  <sheetViews>
    <sheetView showGridLines="0" zoomScale="110" zoomScaleNormal="110" workbookViewId="0"/>
  </sheetViews>
  <sheetFormatPr defaultRowHeight="13.5"/>
  <cols>
    <col min="1" max="1" width="8.33203125" style="260" customWidth="1"/>
    <col min="2" max="2" width="1.6640625" style="260" customWidth="1"/>
    <col min="3" max="4" width="5" style="260" customWidth="1"/>
    <col min="5" max="5" width="11.6640625" style="260" customWidth="1"/>
    <col min="6" max="6" width="9.109375" style="260" customWidth="1"/>
    <col min="7" max="7" width="5" style="260" customWidth="1"/>
    <col min="8" max="8" width="77.77734375" style="260" customWidth="1"/>
    <col min="9" max="10" width="20" style="260" customWidth="1"/>
    <col min="11" max="11" width="1.6640625" style="260" customWidth="1"/>
  </cols>
  <sheetData>
    <row r="1" spans="2:11" s="1" customFormat="1" ht="37.5" customHeight="1"/>
    <row r="2" spans="2:11" s="1" customFormat="1" ht="7.5" customHeight="1">
      <c r="B2" s="261"/>
      <c r="C2" s="262"/>
      <c r="D2" s="262"/>
      <c r="E2" s="262"/>
      <c r="F2" s="262"/>
      <c r="G2" s="262"/>
      <c r="H2" s="262"/>
      <c r="I2" s="262"/>
      <c r="J2" s="262"/>
      <c r="K2" s="263"/>
    </row>
    <row r="3" spans="2:11" s="17" customFormat="1" ht="45" customHeight="1">
      <c r="B3" s="264"/>
      <c r="C3" s="392" t="s">
        <v>2733</v>
      </c>
      <c r="D3" s="392"/>
      <c r="E3" s="392"/>
      <c r="F3" s="392"/>
      <c r="G3" s="392"/>
      <c r="H3" s="392"/>
      <c r="I3" s="392"/>
      <c r="J3" s="392"/>
      <c r="K3" s="265"/>
    </row>
    <row r="4" spans="2:11" s="1" customFormat="1" ht="25.5" customHeight="1">
      <c r="B4" s="266"/>
      <c r="C4" s="397" t="s">
        <v>2734</v>
      </c>
      <c r="D4" s="397"/>
      <c r="E4" s="397"/>
      <c r="F4" s="397"/>
      <c r="G4" s="397"/>
      <c r="H4" s="397"/>
      <c r="I4" s="397"/>
      <c r="J4" s="397"/>
      <c r="K4" s="267"/>
    </row>
    <row r="5" spans="2:11" s="1" customFormat="1" ht="5.25" customHeight="1">
      <c r="B5" s="266"/>
      <c r="C5" s="268"/>
      <c r="D5" s="268"/>
      <c r="E5" s="268"/>
      <c r="F5" s="268"/>
      <c r="G5" s="268"/>
      <c r="H5" s="268"/>
      <c r="I5" s="268"/>
      <c r="J5" s="268"/>
      <c r="K5" s="267"/>
    </row>
    <row r="6" spans="2:11" s="1" customFormat="1" ht="15" customHeight="1">
      <c r="B6" s="266"/>
      <c r="C6" s="396" t="s">
        <v>2735</v>
      </c>
      <c r="D6" s="396"/>
      <c r="E6" s="396"/>
      <c r="F6" s="396"/>
      <c r="G6" s="396"/>
      <c r="H6" s="396"/>
      <c r="I6" s="396"/>
      <c r="J6" s="396"/>
      <c r="K6" s="267"/>
    </row>
    <row r="7" spans="2:11" s="1" customFormat="1" ht="15" customHeight="1">
      <c r="B7" s="270"/>
      <c r="C7" s="396" t="s">
        <v>2736</v>
      </c>
      <c r="D7" s="396"/>
      <c r="E7" s="396"/>
      <c r="F7" s="396"/>
      <c r="G7" s="396"/>
      <c r="H7" s="396"/>
      <c r="I7" s="396"/>
      <c r="J7" s="396"/>
      <c r="K7" s="267"/>
    </row>
    <row r="8" spans="2:11" s="1" customFormat="1" ht="12.75" customHeight="1">
      <c r="B8" s="270"/>
      <c r="C8" s="269"/>
      <c r="D8" s="269"/>
      <c r="E8" s="269"/>
      <c r="F8" s="269"/>
      <c r="G8" s="269"/>
      <c r="H8" s="269"/>
      <c r="I8" s="269"/>
      <c r="J8" s="269"/>
      <c r="K8" s="267"/>
    </row>
    <row r="9" spans="2:11" s="1" customFormat="1" ht="15" customHeight="1">
      <c r="B9" s="270"/>
      <c r="C9" s="396" t="s">
        <v>2737</v>
      </c>
      <c r="D9" s="396"/>
      <c r="E9" s="396"/>
      <c r="F9" s="396"/>
      <c r="G9" s="396"/>
      <c r="H9" s="396"/>
      <c r="I9" s="396"/>
      <c r="J9" s="396"/>
      <c r="K9" s="267"/>
    </row>
    <row r="10" spans="2:11" s="1" customFormat="1" ht="15" customHeight="1">
      <c r="B10" s="270"/>
      <c r="C10" s="269"/>
      <c r="D10" s="396" t="s">
        <v>2738</v>
      </c>
      <c r="E10" s="396"/>
      <c r="F10" s="396"/>
      <c r="G10" s="396"/>
      <c r="H10" s="396"/>
      <c r="I10" s="396"/>
      <c r="J10" s="396"/>
      <c r="K10" s="267"/>
    </row>
    <row r="11" spans="2:11" s="1" customFormat="1" ht="15" customHeight="1">
      <c r="B11" s="270"/>
      <c r="C11" s="271"/>
      <c r="D11" s="396" t="s">
        <v>2739</v>
      </c>
      <c r="E11" s="396"/>
      <c r="F11" s="396"/>
      <c r="G11" s="396"/>
      <c r="H11" s="396"/>
      <c r="I11" s="396"/>
      <c r="J11" s="396"/>
      <c r="K11" s="267"/>
    </row>
    <row r="12" spans="2:11" s="1" customFormat="1" ht="15" customHeight="1">
      <c r="B12" s="270"/>
      <c r="C12" s="271"/>
      <c r="D12" s="269"/>
      <c r="E12" s="269"/>
      <c r="F12" s="269"/>
      <c r="G12" s="269"/>
      <c r="H12" s="269"/>
      <c r="I12" s="269"/>
      <c r="J12" s="269"/>
      <c r="K12" s="267"/>
    </row>
    <row r="13" spans="2:11" s="1" customFormat="1" ht="15" customHeight="1">
      <c r="B13" s="270"/>
      <c r="C13" s="271"/>
      <c r="D13" s="272" t="s">
        <v>2740</v>
      </c>
      <c r="E13" s="269"/>
      <c r="F13" s="269"/>
      <c r="G13" s="269"/>
      <c r="H13" s="269"/>
      <c r="I13" s="269"/>
      <c r="J13" s="269"/>
      <c r="K13" s="267"/>
    </row>
    <row r="14" spans="2:11" s="1" customFormat="1" ht="12.75" customHeight="1">
      <c r="B14" s="270"/>
      <c r="C14" s="271"/>
      <c r="D14" s="271"/>
      <c r="E14" s="271"/>
      <c r="F14" s="271"/>
      <c r="G14" s="271"/>
      <c r="H14" s="271"/>
      <c r="I14" s="271"/>
      <c r="J14" s="271"/>
      <c r="K14" s="267"/>
    </row>
    <row r="15" spans="2:11" s="1" customFormat="1" ht="15" customHeight="1">
      <c r="B15" s="270"/>
      <c r="C15" s="271"/>
      <c r="D15" s="396" t="s">
        <v>2741</v>
      </c>
      <c r="E15" s="396"/>
      <c r="F15" s="396"/>
      <c r="G15" s="396"/>
      <c r="H15" s="396"/>
      <c r="I15" s="396"/>
      <c r="J15" s="396"/>
      <c r="K15" s="267"/>
    </row>
    <row r="16" spans="2:11" s="1" customFormat="1" ht="15" customHeight="1">
      <c r="B16" s="270"/>
      <c r="C16" s="271"/>
      <c r="D16" s="396" t="s">
        <v>2742</v>
      </c>
      <c r="E16" s="396"/>
      <c r="F16" s="396"/>
      <c r="G16" s="396"/>
      <c r="H16" s="396"/>
      <c r="I16" s="396"/>
      <c r="J16" s="396"/>
      <c r="K16" s="267"/>
    </row>
    <row r="17" spans="2:11" s="1" customFormat="1" ht="15" customHeight="1">
      <c r="B17" s="270"/>
      <c r="C17" s="271"/>
      <c r="D17" s="396" t="s">
        <v>2743</v>
      </c>
      <c r="E17" s="396"/>
      <c r="F17" s="396"/>
      <c r="G17" s="396"/>
      <c r="H17" s="396"/>
      <c r="I17" s="396"/>
      <c r="J17" s="396"/>
      <c r="K17" s="267"/>
    </row>
    <row r="18" spans="2:11" s="1" customFormat="1" ht="15" customHeight="1">
      <c r="B18" s="270"/>
      <c r="C18" s="271"/>
      <c r="D18" s="271"/>
      <c r="E18" s="273" t="s">
        <v>78</v>
      </c>
      <c r="F18" s="396" t="s">
        <v>2744</v>
      </c>
      <c r="G18" s="396"/>
      <c r="H18" s="396"/>
      <c r="I18" s="396"/>
      <c r="J18" s="396"/>
      <c r="K18" s="267"/>
    </row>
    <row r="19" spans="2:11" s="1" customFormat="1" ht="15" customHeight="1">
      <c r="B19" s="270"/>
      <c r="C19" s="271"/>
      <c r="D19" s="271"/>
      <c r="E19" s="273" t="s">
        <v>2745</v>
      </c>
      <c r="F19" s="396" t="s">
        <v>2746</v>
      </c>
      <c r="G19" s="396"/>
      <c r="H19" s="396"/>
      <c r="I19" s="396"/>
      <c r="J19" s="396"/>
      <c r="K19" s="267"/>
    </row>
    <row r="20" spans="2:11" s="1" customFormat="1" ht="15" customHeight="1">
      <c r="B20" s="270"/>
      <c r="C20" s="271"/>
      <c r="D20" s="271"/>
      <c r="E20" s="273" t="s">
        <v>2747</v>
      </c>
      <c r="F20" s="396" t="s">
        <v>2748</v>
      </c>
      <c r="G20" s="396"/>
      <c r="H20" s="396"/>
      <c r="I20" s="396"/>
      <c r="J20" s="396"/>
      <c r="K20" s="267"/>
    </row>
    <row r="21" spans="2:11" s="1" customFormat="1" ht="15" customHeight="1">
      <c r="B21" s="270"/>
      <c r="C21" s="271"/>
      <c r="D21" s="271"/>
      <c r="E21" s="273" t="s">
        <v>91</v>
      </c>
      <c r="F21" s="396" t="s">
        <v>2749</v>
      </c>
      <c r="G21" s="396"/>
      <c r="H21" s="396"/>
      <c r="I21" s="396"/>
      <c r="J21" s="396"/>
      <c r="K21" s="267"/>
    </row>
    <row r="22" spans="2:11" s="1" customFormat="1" ht="15" customHeight="1">
      <c r="B22" s="270"/>
      <c r="C22" s="271"/>
      <c r="D22" s="271"/>
      <c r="E22" s="273" t="s">
        <v>448</v>
      </c>
      <c r="F22" s="396" t="s">
        <v>449</v>
      </c>
      <c r="G22" s="396"/>
      <c r="H22" s="396"/>
      <c r="I22" s="396"/>
      <c r="J22" s="396"/>
      <c r="K22" s="267"/>
    </row>
    <row r="23" spans="2:11" s="1" customFormat="1" ht="15" customHeight="1">
      <c r="B23" s="270"/>
      <c r="C23" s="271"/>
      <c r="D23" s="271"/>
      <c r="E23" s="273" t="s">
        <v>2750</v>
      </c>
      <c r="F23" s="396" t="s">
        <v>2751</v>
      </c>
      <c r="G23" s="396"/>
      <c r="H23" s="396"/>
      <c r="I23" s="396"/>
      <c r="J23" s="396"/>
      <c r="K23" s="267"/>
    </row>
    <row r="24" spans="2:11" s="1" customFormat="1" ht="12.75" customHeight="1">
      <c r="B24" s="270"/>
      <c r="C24" s="271"/>
      <c r="D24" s="271"/>
      <c r="E24" s="271"/>
      <c r="F24" s="271"/>
      <c r="G24" s="271"/>
      <c r="H24" s="271"/>
      <c r="I24" s="271"/>
      <c r="J24" s="271"/>
      <c r="K24" s="267"/>
    </row>
    <row r="25" spans="2:11" s="1" customFormat="1" ht="15" customHeight="1">
      <c r="B25" s="270"/>
      <c r="C25" s="396" t="s">
        <v>2752</v>
      </c>
      <c r="D25" s="396"/>
      <c r="E25" s="396"/>
      <c r="F25" s="396"/>
      <c r="G25" s="396"/>
      <c r="H25" s="396"/>
      <c r="I25" s="396"/>
      <c r="J25" s="396"/>
      <c r="K25" s="267"/>
    </row>
    <row r="26" spans="2:11" s="1" customFormat="1" ht="15" customHeight="1">
      <c r="B26" s="270"/>
      <c r="C26" s="396" t="s">
        <v>2753</v>
      </c>
      <c r="D26" s="396"/>
      <c r="E26" s="396"/>
      <c r="F26" s="396"/>
      <c r="G26" s="396"/>
      <c r="H26" s="396"/>
      <c r="I26" s="396"/>
      <c r="J26" s="396"/>
      <c r="K26" s="267"/>
    </row>
    <row r="27" spans="2:11" s="1" customFormat="1" ht="15" customHeight="1">
      <c r="B27" s="270"/>
      <c r="C27" s="269"/>
      <c r="D27" s="396" t="s">
        <v>2754</v>
      </c>
      <c r="E27" s="396"/>
      <c r="F27" s="396"/>
      <c r="G27" s="396"/>
      <c r="H27" s="396"/>
      <c r="I27" s="396"/>
      <c r="J27" s="396"/>
      <c r="K27" s="267"/>
    </row>
    <row r="28" spans="2:11" s="1" customFormat="1" ht="15" customHeight="1">
      <c r="B28" s="270"/>
      <c r="C28" s="271"/>
      <c r="D28" s="396" t="s">
        <v>2755</v>
      </c>
      <c r="E28" s="396"/>
      <c r="F28" s="396"/>
      <c r="G28" s="396"/>
      <c r="H28" s="396"/>
      <c r="I28" s="396"/>
      <c r="J28" s="396"/>
      <c r="K28" s="267"/>
    </row>
    <row r="29" spans="2:11" s="1" customFormat="1" ht="12.75" customHeight="1">
      <c r="B29" s="270"/>
      <c r="C29" s="271"/>
      <c r="D29" s="271"/>
      <c r="E29" s="271"/>
      <c r="F29" s="271"/>
      <c r="G29" s="271"/>
      <c r="H29" s="271"/>
      <c r="I29" s="271"/>
      <c r="J29" s="271"/>
      <c r="K29" s="267"/>
    </row>
    <row r="30" spans="2:11" s="1" customFormat="1" ht="15" customHeight="1">
      <c r="B30" s="270"/>
      <c r="C30" s="271"/>
      <c r="D30" s="396" t="s">
        <v>2756</v>
      </c>
      <c r="E30" s="396"/>
      <c r="F30" s="396"/>
      <c r="G30" s="396"/>
      <c r="H30" s="396"/>
      <c r="I30" s="396"/>
      <c r="J30" s="396"/>
      <c r="K30" s="267"/>
    </row>
    <row r="31" spans="2:11" s="1" customFormat="1" ht="15" customHeight="1">
      <c r="B31" s="270"/>
      <c r="C31" s="271"/>
      <c r="D31" s="396" t="s">
        <v>2757</v>
      </c>
      <c r="E31" s="396"/>
      <c r="F31" s="396"/>
      <c r="G31" s="396"/>
      <c r="H31" s="396"/>
      <c r="I31" s="396"/>
      <c r="J31" s="396"/>
      <c r="K31" s="267"/>
    </row>
    <row r="32" spans="2:11" s="1" customFormat="1" ht="12.75" customHeight="1">
      <c r="B32" s="270"/>
      <c r="C32" s="271"/>
      <c r="D32" s="271"/>
      <c r="E32" s="271"/>
      <c r="F32" s="271"/>
      <c r="G32" s="271"/>
      <c r="H32" s="271"/>
      <c r="I32" s="271"/>
      <c r="J32" s="271"/>
      <c r="K32" s="267"/>
    </row>
    <row r="33" spans="2:11" s="1" customFormat="1" ht="15" customHeight="1">
      <c r="B33" s="270"/>
      <c r="C33" s="271"/>
      <c r="D33" s="396" t="s">
        <v>2758</v>
      </c>
      <c r="E33" s="396"/>
      <c r="F33" s="396"/>
      <c r="G33" s="396"/>
      <c r="H33" s="396"/>
      <c r="I33" s="396"/>
      <c r="J33" s="396"/>
      <c r="K33" s="267"/>
    </row>
    <row r="34" spans="2:11" s="1" customFormat="1" ht="15" customHeight="1">
      <c r="B34" s="270"/>
      <c r="C34" s="271"/>
      <c r="D34" s="396" t="s">
        <v>2759</v>
      </c>
      <c r="E34" s="396"/>
      <c r="F34" s="396"/>
      <c r="G34" s="396"/>
      <c r="H34" s="396"/>
      <c r="I34" s="396"/>
      <c r="J34" s="396"/>
      <c r="K34" s="267"/>
    </row>
    <row r="35" spans="2:11" s="1" customFormat="1" ht="15" customHeight="1">
      <c r="B35" s="270"/>
      <c r="C35" s="271"/>
      <c r="D35" s="396" t="s">
        <v>2760</v>
      </c>
      <c r="E35" s="396"/>
      <c r="F35" s="396"/>
      <c r="G35" s="396"/>
      <c r="H35" s="396"/>
      <c r="I35" s="396"/>
      <c r="J35" s="396"/>
      <c r="K35" s="267"/>
    </row>
    <row r="36" spans="2:11" s="1" customFormat="1" ht="15" customHeight="1">
      <c r="B36" s="270"/>
      <c r="C36" s="271"/>
      <c r="D36" s="269"/>
      <c r="E36" s="272" t="s">
        <v>106</v>
      </c>
      <c r="F36" s="269"/>
      <c r="G36" s="396" t="s">
        <v>2761</v>
      </c>
      <c r="H36" s="396"/>
      <c r="I36" s="396"/>
      <c r="J36" s="396"/>
      <c r="K36" s="267"/>
    </row>
    <row r="37" spans="2:11" s="1" customFormat="1" ht="30.75" customHeight="1">
      <c r="B37" s="270"/>
      <c r="C37" s="271"/>
      <c r="D37" s="269"/>
      <c r="E37" s="272" t="s">
        <v>2762</v>
      </c>
      <c r="F37" s="269"/>
      <c r="G37" s="396" t="s">
        <v>2763</v>
      </c>
      <c r="H37" s="396"/>
      <c r="I37" s="396"/>
      <c r="J37" s="396"/>
      <c r="K37" s="267"/>
    </row>
    <row r="38" spans="2:11" s="1" customFormat="1" ht="15" customHeight="1">
      <c r="B38" s="270"/>
      <c r="C38" s="271"/>
      <c r="D38" s="269"/>
      <c r="E38" s="272" t="s">
        <v>52</v>
      </c>
      <c r="F38" s="269"/>
      <c r="G38" s="396" t="s">
        <v>2764</v>
      </c>
      <c r="H38" s="396"/>
      <c r="I38" s="396"/>
      <c r="J38" s="396"/>
      <c r="K38" s="267"/>
    </row>
    <row r="39" spans="2:11" s="1" customFormat="1" ht="15" customHeight="1">
      <c r="B39" s="270"/>
      <c r="C39" s="271"/>
      <c r="D39" s="269"/>
      <c r="E39" s="272" t="s">
        <v>53</v>
      </c>
      <c r="F39" s="269"/>
      <c r="G39" s="396" t="s">
        <v>2765</v>
      </c>
      <c r="H39" s="396"/>
      <c r="I39" s="396"/>
      <c r="J39" s="396"/>
      <c r="K39" s="267"/>
    </row>
    <row r="40" spans="2:11" s="1" customFormat="1" ht="15" customHeight="1">
      <c r="B40" s="270"/>
      <c r="C40" s="271"/>
      <c r="D40" s="269"/>
      <c r="E40" s="272" t="s">
        <v>107</v>
      </c>
      <c r="F40" s="269"/>
      <c r="G40" s="396" t="s">
        <v>2766</v>
      </c>
      <c r="H40" s="396"/>
      <c r="I40" s="396"/>
      <c r="J40" s="396"/>
      <c r="K40" s="267"/>
    </row>
    <row r="41" spans="2:11" s="1" customFormat="1" ht="15" customHeight="1">
      <c r="B41" s="270"/>
      <c r="C41" s="271"/>
      <c r="D41" s="269"/>
      <c r="E41" s="272" t="s">
        <v>108</v>
      </c>
      <c r="F41" s="269"/>
      <c r="G41" s="396" t="s">
        <v>2767</v>
      </c>
      <c r="H41" s="396"/>
      <c r="I41" s="396"/>
      <c r="J41" s="396"/>
      <c r="K41" s="267"/>
    </row>
    <row r="42" spans="2:11" s="1" customFormat="1" ht="15" customHeight="1">
      <c r="B42" s="270"/>
      <c r="C42" s="271"/>
      <c r="D42" s="269"/>
      <c r="E42" s="272" t="s">
        <v>2768</v>
      </c>
      <c r="F42" s="269"/>
      <c r="G42" s="396" t="s">
        <v>2769</v>
      </c>
      <c r="H42" s="396"/>
      <c r="I42" s="396"/>
      <c r="J42" s="396"/>
      <c r="K42" s="267"/>
    </row>
    <row r="43" spans="2:11" s="1" customFormat="1" ht="15" customHeight="1">
      <c r="B43" s="270"/>
      <c r="C43" s="271"/>
      <c r="D43" s="269"/>
      <c r="E43" s="272"/>
      <c r="F43" s="269"/>
      <c r="G43" s="396" t="s">
        <v>2770</v>
      </c>
      <c r="H43" s="396"/>
      <c r="I43" s="396"/>
      <c r="J43" s="396"/>
      <c r="K43" s="267"/>
    </row>
    <row r="44" spans="2:11" s="1" customFormat="1" ht="15" customHeight="1">
      <c r="B44" s="270"/>
      <c r="C44" s="271"/>
      <c r="D44" s="269"/>
      <c r="E44" s="272" t="s">
        <v>2771</v>
      </c>
      <c r="F44" s="269"/>
      <c r="G44" s="396" t="s">
        <v>2772</v>
      </c>
      <c r="H44" s="396"/>
      <c r="I44" s="396"/>
      <c r="J44" s="396"/>
      <c r="K44" s="267"/>
    </row>
    <row r="45" spans="2:11" s="1" customFormat="1" ht="15" customHeight="1">
      <c r="B45" s="270"/>
      <c r="C45" s="271"/>
      <c r="D45" s="269"/>
      <c r="E45" s="272" t="s">
        <v>110</v>
      </c>
      <c r="F45" s="269"/>
      <c r="G45" s="396" t="s">
        <v>2773</v>
      </c>
      <c r="H45" s="396"/>
      <c r="I45" s="396"/>
      <c r="J45" s="396"/>
      <c r="K45" s="267"/>
    </row>
    <row r="46" spans="2:11" s="1" customFormat="1" ht="12.75" customHeight="1">
      <c r="B46" s="270"/>
      <c r="C46" s="271"/>
      <c r="D46" s="269"/>
      <c r="E46" s="269"/>
      <c r="F46" s="269"/>
      <c r="G46" s="269"/>
      <c r="H46" s="269"/>
      <c r="I46" s="269"/>
      <c r="J46" s="269"/>
      <c r="K46" s="267"/>
    </row>
    <row r="47" spans="2:11" s="1" customFormat="1" ht="15" customHeight="1">
      <c r="B47" s="270"/>
      <c r="C47" s="271"/>
      <c r="D47" s="396" t="s">
        <v>2774</v>
      </c>
      <c r="E47" s="396"/>
      <c r="F47" s="396"/>
      <c r="G47" s="396"/>
      <c r="H47" s="396"/>
      <c r="I47" s="396"/>
      <c r="J47" s="396"/>
      <c r="K47" s="267"/>
    </row>
    <row r="48" spans="2:11" s="1" customFormat="1" ht="15" customHeight="1">
      <c r="B48" s="270"/>
      <c r="C48" s="271"/>
      <c r="D48" s="271"/>
      <c r="E48" s="396" t="s">
        <v>2775</v>
      </c>
      <c r="F48" s="396"/>
      <c r="G48" s="396"/>
      <c r="H48" s="396"/>
      <c r="I48" s="396"/>
      <c r="J48" s="396"/>
      <c r="K48" s="267"/>
    </row>
    <row r="49" spans="2:11" s="1" customFormat="1" ht="15" customHeight="1">
      <c r="B49" s="270"/>
      <c r="C49" s="271"/>
      <c r="D49" s="271"/>
      <c r="E49" s="396" t="s">
        <v>2776</v>
      </c>
      <c r="F49" s="396"/>
      <c r="G49" s="396"/>
      <c r="H49" s="396"/>
      <c r="I49" s="396"/>
      <c r="J49" s="396"/>
      <c r="K49" s="267"/>
    </row>
    <row r="50" spans="2:11" s="1" customFormat="1" ht="15" customHeight="1">
      <c r="B50" s="270"/>
      <c r="C50" s="271"/>
      <c r="D50" s="271"/>
      <c r="E50" s="396" t="s">
        <v>2777</v>
      </c>
      <c r="F50" s="396"/>
      <c r="G50" s="396"/>
      <c r="H50" s="396"/>
      <c r="I50" s="396"/>
      <c r="J50" s="396"/>
      <c r="K50" s="267"/>
    </row>
    <row r="51" spans="2:11" s="1" customFormat="1" ht="15" customHeight="1">
      <c r="B51" s="270"/>
      <c r="C51" s="271"/>
      <c r="D51" s="396" t="s">
        <v>2778</v>
      </c>
      <c r="E51" s="396"/>
      <c r="F51" s="396"/>
      <c r="G51" s="396"/>
      <c r="H51" s="396"/>
      <c r="I51" s="396"/>
      <c r="J51" s="396"/>
      <c r="K51" s="267"/>
    </row>
    <row r="52" spans="2:11" s="1" customFormat="1" ht="25.5" customHeight="1">
      <c r="B52" s="266"/>
      <c r="C52" s="397" t="s">
        <v>2779</v>
      </c>
      <c r="D52" s="397"/>
      <c r="E52" s="397"/>
      <c r="F52" s="397"/>
      <c r="G52" s="397"/>
      <c r="H52" s="397"/>
      <c r="I52" s="397"/>
      <c r="J52" s="397"/>
      <c r="K52" s="267"/>
    </row>
    <row r="53" spans="2:11" s="1" customFormat="1" ht="5.25" customHeight="1">
      <c r="B53" s="266"/>
      <c r="C53" s="268"/>
      <c r="D53" s="268"/>
      <c r="E53" s="268"/>
      <c r="F53" s="268"/>
      <c r="G53" s="268"/>
      <c r="H53" s="268"/>
      <c r="I53" s="268"/>
      <c r="J53" s="268"/>
      <c r="K53" s="267"/>
    </row>
    <row r="54" spans="2:11" s="1" customFormat="1" ht="15" customHeight="1">
      <c r="B54" s="266"/>
      <c r="C54" s="396" t="s">
        <v>2780</v>
      </c>
      <c r="D54" s="396"/>
      <c r="E54" s="396"/>
      <c r="F54" s="396"/>
      <c r="G54" s="396"/>
      <c r="H54" s="396"/>
      <c r="I54" s="396"/>
      <c r="J54" s="396"/>
      <c r="K54" s="267"/>
    </row>
    <row r="55" spans="2:11" s="1" customFormat="1" ht="15" customHeight="1">
      <c r="B55" s="266"/>
      <c r="C55" s="396" t="s">
        <v>2781</v>
      </c>
      <c r="D55" s="396"/>
      <c r="E55" s="396"/>
      <c r="F55" s="396"/>
      <c r="G55" s="396"/>
      <c r="H55" s="396"/>
      <c r="I55" s="396"/>
      <c r="J55" s="396"/>
      <c r="K55" s="267"/>
    </row>
    <row r="56" spans="2:11" s="1" customFormat="1" ht="12.75" customHeight="1">
      <c r="B56" s="266"/>
      <c r="C56" s="269"/>
      <c r="D56" s="269"/>
      <c r="E56" s="269"/>
      <c r="F56" s="269"/>
      <c r="G56" s="269"/>
      <c r="H56" s="269"/>
      <c r="I56" s="269"/>
      <c r="J56" s="269"/>
      <c r="K56" s="267"/>
    </row>
    <row r="57" spans="2:11" s="1" customFormat="1" ht="15" customHeight="1">
      <c r="B57" s="266"/>
      <c r="C57" s="396" t="s">
        <v>2782</v>
      </c>
      <c r="D57" s="396"/>
      <c r="E57" s="396"/>
      <c r="F57" s="396"/>
      <c r="G57" s="396"/>
      <c r="H57" s="396"/>
      <c r="I57" s="396"/>
      <c r="J57" s="396"/>
      <c r="K57" s="267"/>
    </row>
    <row r="58" spans="2:11" s="1" customFormat="1" ht="15" customHeight="1">
      <c r="B58" s="266"/>
      <c r="C58" s="271"/>
      <c r="D58" s="396" t="s">
        <v>2783</v>
      </c>
      <c r="E58" s="396"/>
      <c r="F58" s="396"/>
      <c r="G58" s="396"/>
      <c r="H58" s="396"/>
      <c r="I58" s="396"/>
      <c r="J58" s="396"/>
      <c r="K58" s="267"/>
    </row>
    <row r="59" spans="2:11" s="1" customFormat="1" ht="15" customHeight="1">
      <c r="B59" s="266"/>
      <c r="C59" s="271"/>
      <c r="D59" s="396" t="s">
        <v>2784</v>
      </c>
      <c r="E59" s="396"/>
      <c r="F59" s="396"/>
      <c r="G59" s="396"/>
      <c r="H59" s="396"/>
      <c r="I59" s="396"/>
      <c r="J59" s="396"/>
      <c r="K59" s="267"/>
    </row>
    <row r="60" spans="2:11" s="1" customFormat="1" ht="15" customHeight="1">
      <c r="B60" s="266"/>
      <c r="C60" s="271"/>
      <c r="D60" s="396" t="s">
        <v>2785</v>
      </c>
      <c r="E60" s="396"/>
      <c r="F60" s="396"/>
      <c r="G60" s="396"/>
      <c r="H60" s="396"/>
      <c r="I60" s="396"/>
      <c r="J60" s="396"/>
      <c r="K60" s="267"/>
    </row>
    <row r="61" spans="2:11" s="1" customFormat="1" ht="15" customHeight="1">
      <c r="B61" s="266"/>
      <c r="C61" s="271"/>
      <c r="D61" s="396" t="s">
        <v>2786</v>
      </c>
      <c r="E61" s="396"/>
      <c r="F61" s="396"/>
      <c r="G61" s="396"/>
      <c r="H61" s="396"/>
      <c r="I61" s="396"/>
      <c r="J61" s="396"/>
      <c r="K61" s="267"/>
    </row>
    <row r="62" spans="2:11" s="1" customFormat="1" ht="15" customHeight="1">
      <c r="B62" s="266"/>
      <c r="C62" s="271"/>
      <c r="D62" s="398" t="s">
        <v>2787</v>
      </c>
      <c r="E62" s="398"/>
      <c r="F62" s="398"/>
      <c r="G62" s="398"/>
      <c r="H62" s="398"/>
      <c r="I62" s="398"/>
      <c r="J62" s="398"/>
      <c r="K62" s="267"/>
    </row>
    <row r="63" spans="2:11" s="1" customFormat="1" ht="15" customHeight="1">
      <c r="B63" s="266"/>
      <c r="C63" s="271"/>
      <c r="D63" s="396" t="s">
        <v>2788</v>
      </c>
      <c r="E63" s="396"/>
      <c r="F63" s="396"/>
      <c r="G63" s="396"/>
      <c r="H63" s="396"/>
      <c r="I63" s="396"/>
      <c r="J63" s="396"/>
      <c r="K63" s="267"/>
    </row>
    <row r="64" spans="2:11" s="1" customFormat="1" ht="12.75" customHeight="1">
      <c r="B64" s="266"/>
      <c r="C64" s="271"/>
      <c r="D64" s="271"/>
      <c r="E64" s="274"/>
      <c r="F64" s="271"/>
      <c r="G64" s="271"/>
      <c r="H64" s="271"/>
      <c r="I64" s="271"/>
      <c r="J64" s="271"/>
      <c r="K64" s="267"/>
    </row>
    <row r="65" spans="2:11" s="1" customFormat="1" ht="15" customHeight="1">
      <c r="B65" s="266"/>
      <c r="C65" s="271"/>
      <c r="D65" s="396" t="s">
        <v>2789</v>
      </c>
      <c r="E65" s="396"/>
      <c r="F65" s="396"/>
      <c r="G65" s="396"/>
      <c r="H65" s="396"/>
      <c r="I65" s="396"/>
      <c r="J65" s="396"/>
      <c r="K65" s="267"/>
    </row>
    <row r="66" spans="2:11" s="1" customFormat="1" ht="15" customHeight="1">
      <c r="B66" s="266"/>
      <c r="C66" s="271"/>
      <c r="D66" s="398" t="s">
        <v>2790</v>
      </c>
      <c r="E66" s="398"/>
      <c r="F66" s="398"/>
      <c r="G66" s="398"/>
      <c r="H66" s="398"/>
      <c r="I66" s="398"/>
      <c r="J66" s="398"/>
      <c r="K66" s="267"/>
    </row>
    <row r="67" spans="2:11" s="1" customFormat="1" ht="15" customHeight="1">
      <c r="B67" s="266"/>
      <c r="C67" s="271"/>
      <c r="D67" s="396" t="s">
        <v>2791</v>
      </c>
      <c r="E67" s="396"/>
      <c r="F67" s="396"/>
      <c r="G67" s="396"/>
      <c r="H67" s="396"/>
      <c r="I67" s="396"/>
      <c r="J67" s="396"/>
      <c r="K67" s="267"/>
    </row>
    <row r="68" spans="2:11" s="1" customFormat="1" ht="15" customHeight="1">
      <c r="B68" s="266"/>
      <c r="C68" s="271"/>
      <c r="D68" s="396" t="s">
        <v>2792</v>
      </c>
      <c r="E68" s="396"/>
      <c r="F68" s="396"/>
      <c r="G68" s="396"/>
      <c r="H68" s="396"/>
      <c r="I68" s="396"/>
      <c r="J68" s="396"/>
      <c r="K68" s="267"/>
    </row>
    <row r="69" spans="2:11" s="1" customFormat="1" ht="15" customHeight="1">
      <c r="B69" s="266"/>
      <c r="C69" s="271"/>
      <c r="D69" s="396" t="s">
        <v>2793</v>
      </c>
      <c r="E69" s="396"/>
      <c r="F69" s="396"/>
      <c r="G69" s="396"/>
      <c r="H69" s="396"/>
      <c r="I69" s="396"/>
      <c r="J69" s="396"/>
      <c r="K69" s="267"/>
    </row>
    <row r="70" spans="2:11" s="1" customFormat="1" ht="15" customHeight="1">
      <c r="B70" s="266"/>
      <c r="C70" s="271"/>
      <c r="D70" s="396" t="s">
        <v>2794</v>
      </c>
      <c r="E70" s="396"/>
      <c r="F70" s="396"/>
      <c r="G70" s="396"/>
      <c r="H70" s="396"/>
      <c r="I70" s="396"/>
      <c r="J70" s="396"/>
      <c r="K70" s="267"/>
    </row>
    <row r="71" spans="2:11" s="1" customFormat="1" ht="12.75" customHeight="1">
      <c r="B71" s="275"/>
      <c r="C71" s="276"/>
      <c r="D71" s="276"/>
      <c r="E71" s="276"/>
      <c r="F71" s="276"/>
      <c r="G71" s="276"/>
      <c r="H71" s="276"/>
      <c r="I71" s="276"/>
      <c r="J71" s="276"/>
      <c r="K71" s="277"/>
    </row>
    <row r="72" spans="2:11" s="1" customFormat="1" ht="18.75" customHeight="1">
      <c r="B72" s="278"/>
      <c r="C72" s="278"/>
      <c r="D72" s="278"/>
      <c r="E72" s="278"/>
      <c r="F72" s="278"/>
      <c r="G72" s="278"/>
      <c r="H72" s="278"/>
      <c r="I72" s="278"/>
      <c r="J72" s="278"/>
      <c r="K72" s="279"/>
    </row>
    <row r="73" spans="2:11" s="1" customFormat="1" ht="18.75" customHeight="1">
      <c r="B73" s="279"/>
      <c r="C73" s="279"/>
      <c r="D73" s="279"/>
      <c r="E73" s="279"/>
      <c r="F73" s="279"/>
      <c r="G73" s="279"/>
      <c r="H73" s="279"/>
      <c r="I73" s="279"/>
      <c r="J73" s="279"/>
      <c r="K73" s="279"/>
    </row>
    <row r="74" spans="2:11" s="1" customFormat="1" ht="7.5" customHeight="1">
      <c r="B74" s="280"/>
      <c r="C74" s="281"/>
      <c r="D74" s="281"/>
      <c r="E74" s="281"/>
      <c r="F74" s="281"/>
      <c r="G74" s="281"/>
      <c r="H74" s="281"/>
      <c r="I74" s="281"/>
      <c r="J74" s="281"/>
      <c r="K74" s="282"/>
    </row>
    <row r="75" spans="2:11" s="1" customFormat="1" ht="45" customHeight="1">
      <c r="B75" s="283"/>
      <c r="C75" s="391" t="s">
        <v>2795</v>
      </c>
      <c r="D75" s="391"/>
      <c r="E75" s="391"/>
      <c r="F75" s="391"/>
      <c r="G75" s="391"/>
      <c r="H75" s="391"/>
      <c r="I75" s="391"/>
      <c r="J75" s="391"/>
      <c r="K75" s="284"/>
    </row>
    <row r="76" spans="2:11" s="1" customFormat="1" ht="17.25" customHeight="1">
      <c r="B76" s="283"/>
      <c r="C76" s="285" t="s">
        <v>2796</v>
      </c>
      <c r="D76" s="285"/>
      <c r="E76" s="285"/>
      <c r="F76" s="285" t="s">
        <v>2797</v>
      </c>
      <c r="G76" s="286"/>
      <c r="H76" s="285" t="s">
        <v>53</v>
      </c>
      <c r="I76" s="285" t="s">
        <v>56</v>
      </c>
      <c r="J76" s="285" t="s">
        <v>2798</v>
      </c>
      <c r="K76" s="284"/>
    </row>
    <row r="77" spans="2:11" s="1" customFormat="1" ht="17.25" customHeight="1">
      <c r="B77" s="283"/>
      <c r="C77" s="287" t="s">
        <v>2799</v>
      </c>
      <c r="D77" s="287"/>
      <c r="E77" s="287"/>
      <c r="F77" s="288" t="s">
        <v>2800</v>
      </c>
      <c r="G77" s="289"/>
      <c r="H77" s="287"/>
      <c r="I77" s="287"/>
      <c r="J77" s="287" t="s">
        <v>2801</v>
      </c>
      <c r="K77" s="284"/>
    </row>
    <row r="78" spans="2:11" s="1" customFormat="1" ht="5.25" customHeight="1">
      <c r="B78" s="283"/>
      <c r="C78" s="290"/>
      <c r="D78" s="290"/>
      <c r="E78" s="290"/>
      <c r="F78" s="290"/>
      <c r="G78" s="291"/>
      <c r="H78" s="290"/>
      <c r="I78" s="290"/>
      <c r="J78" s="290"/>
      <c r="K78" s="284"/>
    </row>
    <row r="79" spans="2:11" s="1" customFormat="1" ht="15" customHeight="1">
      <c r="B79" s="283"/>
      <c r="C79" s="272" t="s">
        <v>52</v>
      </c>
      <c r="D79" s="292"/>
      <c r="E79" s="292"/>
      <c r="F79" s="293" t="s">
        <v>2802</v>
      </c>
      <c r="G79" s="294"/>
      <c r="H79" s="272" t="s">
        <v>2803</v>
      </c>
      <c r="I79" s="272" t="s">
        <v>2804</v>
      </c>
      <c r="J79" s="272">
        <v>20</v>
      </c>
      <c r="K79" s="284"/>
    </row>
    <row r="80" spans="2:11" s="1" customFormat="1" ht="15" customHeight="1">
      <c r="B80" s="283"/>
      <c r="C80" s="272" t="s">
        <v>2805</v>
      </c>
      <c r="D80" s="272"/>
      <c r="E80" s="272"/>
      <c r="F80" s="293" t="s">
        <v>2802</v>
      </c>
      <c r="G80" s="294"/>
      <c r="H80" s="272" t="s">
        <v>2806</v>
      </c>
      <c r="I80" s="272" t="s">
        <v>2804</v>
      </c>
      <c r="J80" s="272">
        <v>120</v>
      </c>
      <c r="K80" s="284"/>
    </row>
    <row r="81" spans="2:11" s="1" customFormat="1" ht="15" customHeight="1">
      <c r="B81" s="295"/>
      <c r="C81" s="272" t="s">
        <v>2807</v>
      </c>
      <c r="D81" s="272"/>
      <c r="E81" s="272"/>
      <c r="F81" s="293" t="s">
        <v>2808</v>
      </c>
      <c r="G81" s="294"/>
      <c r="H81" s="272" t="s">
        <v>2809</v>
      </c>
      <c r="I81" s="272" t="s">
        <v>2804</v>
      </c>
      <c r="J81" s="272">
        <v>50</v>
      </c>
      <c r="K81" s="284"/>
    </row>
    <row r="82" spans="2:11" s="1" customFormat="1" ht="15" customHeight="1">
      <c r="B82" s="295"/>
      <c r="C82" s="272" t="s">
        <v>2810</v>
      </c>
      <c r="D82" s="272"/>
      <c r="E82" s="272"/>
      <c r="F82" s="293" t="s">
        <v>2802</v>
      </c>
      <c r="G82" s="294"/>
      <c r="H82" s="272" t="s">
        <v>2811</v>
      </c>
      <c r="I82" s="272" t="s">
        <v>2812</v>
      </c>
      <c r="J82" s="272"/>
      <c r="K82" s="284"/>
    </row>
    <row r="83" spans="2:11" s="1" customFormat="1" ht="15" customHeight="1">
      <c r="B83" s="295"/>
      <c r="C83" s="296" t="s">
        <v>2813</v>
      </c>
      <c r="D83" s="296"/>
      <c r="E83" s="296"/>
      <c r="F83" s="297" t="s">
        <v>2808</v>
      </c>
      <c r="G83" s="296"/>
      <c r="H83" s="296" t="s">
        <v>2814</v>
      </c>
      <c r="I83" s="296" t="s">
        <v>2804</v>
      </c>
      <c r="J83" s="296">
        <v>15</v>
      </c>
      <c r="K83" s="284"/>
    </row>
    <row r="84" spans="2:11" s="1" customFormat="1" ht="15" customHeight="1">
      <c r="B84" s="295"/>
      <c r="C84" s="296" t="s">
        <v>2815</v>
      </c>
      <c r="D84" s="296"/>
      <c r="E84" s="296"/>
      <c r="F84" s="297" t="s">
        <v>2808</v>
      </c>
      <c r="G84" s="296"/>
      <c r="H84" s="296" t="s">
        <v>2816</v>
      </c>
      <c r="I84" s="296" t="s">
        <v>2804</v>
      </c>
      <c r="J84" s="296">
        <v>15</v>
      </c>
      <c r="K84" s="284"/>
    </row>
    <row r="85" spans="2:11" s="1" customFormat="1" ht="15" customHeight="1">
      <c r="B85" s="295"/>
      <c r="C85" s="296" t="s">
        <v>2817</v>
      </c>
      <c r="D85" s="296"/>
      <c r="E85" s="296"/>
      <c r="F85" s="297" t="s">
        <v>2808</v>
      </c>
      <c r="G85" s="296"/>
      <c r="H85" s="296" t="s">
        <v>2818</v>
      </c>
      <c r="I85" s="296" t="s">
        <v>2804</v>
      </c>
      <c r="J85" s="296">
        <v>20</v>
      </c>
      <c r="K85" s="284"/>
    </row>
    <row r="86" spans="2:11" s="1" customFormat="1" ht="15" customHeight="1">
      <c r="B86" s="295"/>
      <c r="C86" s="296" t="s">
        <v>2819</v>
      </c>
      <c r="D86" s="296"/>
      <c r="E86" s="296"/>
      <c r="F86" s="297" t="s">
        <v>2808</v>
      </c>
      <c r="G86" s="296"/>
      <c r="H86" s="296" t="s">
        <v>2820</v>
      </c>
      <c r="I86" s="296" t="s">
        <v>2804</v>
      </c>
      <c r="J86" s="296">
        <v>20</v>
      </c>
      <c r="K86" s="284"/>
    </row>
    <row r="87" spans="2:11" s="1" customFormat="1" ht="15" customHeight="1">
      <c r="B87" s="295"/>
      <c r="C87" s="272" t="s">
        <v>2821</v>
      </c>
      <c r="D87" s="272"/>
      <c r="E87" s="272"/>
      <c r="F87" s="293" t="s">
        <v>2808</v>
      </c>
      <c r="G87" s="294"/>
      <c r="H87" s="272" t="s">
        <v>2822</v>
      </c>
      <c r="I87" s="272" t="s">
        <v>2804</v>
      </c>
      <c r="J87" s="272">
        <v>50</v>
      </c>
      <c r="K87" s="284"/>
    </row>
    <row r="88" spans="2:11" s="1" customFormat="1" ht="15" customHeight="1">
      <c r="B88" s="295"/>
      <c r="C88" s="272" t="s">
        <v>2823</v>
      </c>
      <c r="D88" s="272"/>
      <c r="E88" s="272"/>
      <c r="F88" s="293" t="s">
        <v>2808</v>
      </c>
      <c r="G88" s="294"/>
      <c r="H88" s="272" t="s">
        <v>2824</v>
      </c>
      <c r="I88" s="272" t="s">
        <v>2804</v>
      </c>
      <c r="J88" s="272">
        <v>20</v>
      </c>
      <c r="K88" s="284"/>
    </row>
    <row r="89" spans="2:11" s="1" customFormat="1" ht="15" customHeight="1">
      <c r="B89" s="295"/>
      <c r="C89" s="272" t="s">
        <v>2825</v>
      </c>
      <c r="D89" s="272"/>
      <c r="E89" s="272"/>
      <c r="F89" s="293" t="s">
        <v>2808</v>
      </c>
      <c r="G89" s="294"/>
      <c r="H89" s="272" t="s">
        <v>2826</v>
      </c>
      <c r="I89" s="272" t="s">
        <v>2804</v>
      </c>
      <c r="J89" s="272">
        <v>20</v>
      </c>
      <c r="K89" s="284"/>
    </row>
    <row r="90" spans="2:11" s="1" customFormat="1" ht="15" customHeight="1">
      <c r="B90" s="295"/>
      <c r="C90" s="272" t="s">
        <v>2827</v>
      </c>
      <c r="D90" s="272"/>
      <c r="E90" s="272"/>
      <c r="F90" s="293" t="s">
        <v>2808</v>
      </c>
      <c r="G90" s="294"/>
      <c r="H90" s="272" t="s">
        <v>2828</v>
      </c>
      <c r="I90" s="272" t="s">
        <v>2804</v>
      </c>
      <c r="J90" s="272">
        <v>50</v>
      </c>
      <c r="K90" s="284"/>
    </row>
    <row r="91" spans="2:11" s="1" customFormat="1" ht="15" customHeight="1">
      <c r="B91" s="295"/>
      <c r="C91" s="272" t="s">
        <v>2829</v>
      </c>
      <c r="D91" s="272"/>
      <c r="E91" s="272"/>
      <c r="F91" s="293" t="s">
        <v>2808</v>
      </c>
      <c r="G91" s="294"/>
      <c r="H91" s="272" t="s">
        <v>2829</v>
      </c>
      <c r="I91" s="272" t="s">
        <v>2804</v>
      </c>
      <c r="J91" s="272">
        <v>50</v>
      </c>
      <c r="K91" s="284"/>
    </row>
    <row r="92" spans="2:11" s="1" customFormat="1" ht="15" customHeight="1">
      <c r="B92" s="295"/>
      <c r="C92" s="272" t="s">
        <v>2830</v>
      </c>
      <c r="D92" s="272"/>
      <c r="E92" s="272"/>
      <c r="F92" s="293" t="s">
        <v>2808</v>
      </c>
      <c r="G92" s="294"/>
      <c r="H92" s="272" t="s">
        <v>2831</v>
      </c>
      <c r="I92" s="272" t="s">
        <v>2804</v>
      </c>
      <c r="J92" s="272">
        <v>255</v>
      </c>
      <c r="K92" s="284"/>
    </row>
    <row r="93" spans="2:11" s="1" customFormat="1" ht="15" customHeight="1">
      <c r="B93" s="295"/>
      <c r="C93" s="272" t="s">
        <v>2832</v>
      </c>
      <c r="D93" s="272"/>
      <c r="E93" s="272"/>
      <c r="F93" s="293" t="s">
        <v>2802</v>
      </c>
      <c r="G93" s="294"/>
      <c r="H93" s="272" t="s">
        <v>2833</v>
      </c>
      <c r="I93" s="272" t="s">
        <v>2834</v>
      </c>
      <c r="J93" s="272"/>
      <c r="K93" s="284"/>
    </row>
    <row r="94" spans="2:11" s="1" customFormat="1" ht="15" customHeight="1">
      <c r="B94" s="295"/>
      <c r="C94" s="272" t="s">
        <v>2835</v>
      </c>
      <c r="D94" s="272"/>
      <c r="E94" s="272"/>
      <c r="F94" s="293" t="s">
        <v>2802</v>
      </c>
      <c r="G94" s="294"/>
      <c r="H94" s="272" t="s">
        <v>2836</v>
      </c>
      <c r="I94" s="272" t="s">
        <v>2837</v>
      </c>
      <c r="J94" s="272"/>
      <c r="K94" s="284"/>
    </row>
    <row r="95" spans="2:11" s="1" customFormat="1" ht="15" customHeight="1">
      <c r="B95" s="295"/>
      <c r="C95" s="272" t="s">
        <v>2838</v>
      </c>
      <c r="D95" s="272"/>
      <c r="E95" s="272"/>
      <c r="F95" s="293" t="s">
        <v>2802</v>
      </c>
      <c r="G95" s="294"/>
      <c r="H95" s="272" t="s">
        <v>2838</v>
      </c>
      <c r="I95" s="272" t="s">
        <v>2837</v>
      </c>
      <c r="J95" s="272"/>
      <c r="K95" s="284"/>
    </row>
    <row r="96" spans="2:11" s="1" customFormat="1" ht="15" customHeight="1">
      <c r="B96" s="295"/>
      <c r="C96" s="272" t="s">
        <v>37</v>
      </c>
      <c r="D96" s="272"/>
      <c r="E96" s="272"/>
      <c r="F96" s="293" t="s">
        <v>2802</v>
      </c>
      <c r="G96" s="294"/>
      <c r="H96" s="272" t="s">
        <v>2839</v>
      </c>
      <c r="I96" s="272" t="s">
        <v>2837</v>
      </c>
      <c r="J96" s="272"/>
      <c r="K96" s="284"/>
    </row>
    <row r="97" spans="2:11" s="1" customFormat="1" ht="15" customHeight="1">
      <c r="B97" s="295"/>
      <c r="C97" s="272" t="s">
        <v>47</v>
      </c>
      <c r="D97" s="272"/>
      <c r="E97" s="272"/>
      <c r="F97" s="293" t="s">
        <v>2802</v>
      </c>
      <c r="G97" s="294"/>
      <c r="H97" s="272" t="s">
        <v>2840</v>
      </c>
      <c r="I97" s="272" t="s">
        <v>2837</v>
      </c>
      <c r="J97" s="272"/>
      <c r="K97" s="284"/>
    </row>
    <row r="98" spans="2:11" s="1" customFormat="1" ht="15" customHeight="1">
      <c r="B98" s="298"/>
      <c r="C98" s="299"/>
      <c r="D98" s="299"/>
      <c r="E98" s="299"/>
      <c r="F98" s="299"/>
      <c r="G98" s="299"/>
      <c r="H98" s="299"/>
      <c r="I98" s="299"/>
      <c r="J98" s="299"/>
      <c r="K98" s="300"/>
    </row>
    <row r="99" spans="2:11" s="1" customFormat="1" ht="18.75" customHeight="1">
      <c r="B99" s="301"/>
      <c r="C99" s="302"/>
      <c r="D99" s="302"/>
      <c r="E99" s="302"/>
      <c r="F99" s="302"/>
      <c r="G99" s="302"/>
      <c r="H99" s="302"/>
      <c r="I99" s="302"/>
      <c r="J99" s="302"/>
      <c r="K99" s="301"/>
    </row>
    <row r="100" spans="2:11" s="1" customFormat="1" ht="18.75" customHeight="1">
      <c r="B100" s="279"/>
      <c r="C100" s="279"/>
      <c r="D100" s="279"/>
      <c r="E100" s="279"/>
      <c r="F100" s="279"/>
      <c r="G100" s="279"/>
      <c r="H100" s="279"/>
      <c r="I100" s="279"/>
      <c r="J100" s="279"/>
      <c r="K100" s="279"/>
    </row>
    <row r="101" spans="2:11" s="1" customFormat="1" ht="7.5" customHeight="1">
      <c r="B101" s="280"/>
      <c r="C101" s="281"/>
      <c r="D101" s="281"/>
      <c r="E101" s="281"/>
      <c r="F101" s="281"/>
      <c r="G101" s="281"/>
      <c r="H101" s="281"/>
      <c r="I101" s="281"/>
      <c r="J101" s="281"/>
      <c r="K101" s="282"/>
    </row>
    <row r="102" spans="2:11" s="1" customFormat="1" ht="45" customHeight="1">
      <c r="B102" s="283"/>
      <c r="C102" s="391" t="s">
        <v>2841</v>
      </c>
      <c r="D102" s="391"/>
      <c r="E102" s="391"/>
      <c r="F102" s="391"/>
      <c r="G102" s="391"/>
      <c r="H102" s="391"/>
      <c r="I102" s="391"/>
      <c r="J102" s="391"/>
      <c r="K102" s="284"/>
    </row>
    <row r="103" spans="2:11" s="1" customFormat="1" ht="17.25" customHeight="1">
      <c r="B103" s="283"/>
      <c r="C103" s="285" t="s">
        <v>2796</v>
      </c>
      <c r="D103" s="285"/>
      <c r="E103" s="285"/>
      <c r="F103" s="285" t="s">
        <v>2797</v>
      </c>
      <c r="G103" s="286"/>
      <c r="H103" s="285" t="s">
        <v>53</v>
      </c>
      <c r="I103" s="285" t="s">
        <v>56</v>
      </c>
      <c r="J103" s="285" t="s">
        <v>2798</v>
      </c>
      <c r="K103" s="284"/>
    </row>
    <row r="104" spans="2:11" s="1" customFormat="1" ht="17.25" customHeight="1">
      <c r="B104" s="283"/>
      <c r="C104" s="287" t="s">
        <v>2799</v>
      </c>
      <c r="D104" s="287"/>
      <c r="E104" s="287"/>
      <c r="F104" s="288" t="s">
        <v>2800</v>
      </c>
      <c r="G104" s="289"/>
      <c r="H104" s="287"/>
      <c r="I104" s="287"/>
      <c r="J104" s="287" t="s">
        <v>2801</v>
      </c>
      <c r="K104" s="284"/>
    </row>
    <row r="105" spans="2:11" s="1" customFormat="1" ht="5.25" customHeight="1">
      <c r="B105" s="283"/>
      <c r="C105" s="285"/>
      <c r="D105" s="285"/>
      <c r="E105" s="285"/>
      <c r="F105" s="285"/>
      <c r="G105" s="303"/>
      <c r="H105" s="285"/>
      <c r="I105" s="285"/>
      <c r="J105" s="285"/>
      <c r="K105" s="284"/>
    </row>
    <row r="106" spans="2:11" s="1" customFormat="1" ht="15" customHeight="1">
      <c r="B106" s="283"/>
      <c r="C106" s="272" t="s">
        <v>52</v>
      </c>
      <c r="D106" s="292"/>
      <c r="E106" s="292"/>
      <c r="F106" s="293" t="s">
        <v>2802</v>
      </c>
      <c r="G106" s="272"/>
      <c r="H106" s="272" t="s">
        <v>2842</v>
      </c>
      <c r="I106" s="272" t="s">
        <v>2804</v>
      </c>
      <c r="J106" s="272">
        <v>20</v>
      </c>
      <c r="K106" s="284"/>
    </row>
    <row r="107" spans="2:11" s="1" customFormat="1" ht="15" customHeight="1">
      <c r="B107" s="283"/>
      <c r="C107" s="272" t="s">
        <v>2805</v>
      </c>
      <c r="D107" s="272"/>
      <c r="E107" s="272"/>
      <c r="F107" s="293" t="s">
        <v>2802</v>
      </c>
      <c r="G107" s="272"/>
      <c r="H107" s="272" t="s">
        <v>2842</v>
      </c>
      <c r="I107" s="272" t="s">
        <v>2804</v>
      </c>
      <c r="J107" s="272">
        <v>120</v>
      </c>
      <c r="K107" s="284"/>
    </row>
    <row r="108" spans="2:11" s="1" customFormat="1" ht="15" customHeight="1">
      <c r="B108" s="295"/>
      <c r="C108" s="272" t="s">
        <v>2807</v>
      </c>
      <c r="D108" s="272"/>
      <c r="E108" s="272"/>
      <c r="F108" s="293" t="s">
        <v>2808</v>
      </c>
      <c r="G108" s="272"/>
      <c r="H108" s="272" t="s">
        <v>2842</v>
      </c>
      <c r="I108" s="272" t="s">
        <v>2804</v>
      </c>
      <c r="J108" s="272">
        <v>50</v>
      </c>
      <c r="K108" s="284"/>
    </row>
    <row r="109" spans="2:11" s="1" customFormat="1" ht="15" customHeight="1">
      <c r="B109" s="295"/>
      <c r="C109" s="272" t="s">
        <v>2810</v>
      </c>
      <c r="D109" s="272"/>
      <c r="E109" s="272"/>
      <c r="F109" s="293" t="s">
        <v>2802</v>
      </c>
      <c r="G109" s="272"/>
      <c r="H109" s="272" t="s">
        <v>2842</v>
      </c>
      <c r="I109" s="272" t="s">
        <v>2812</v>
      </c>
      <c r="J109" s="272"/>
      <c r="K109" s="284"/>
    </row>
    <row r="110" spans="2:11" s="1" customFormat="1" ht="15" customHeight="1">
      <c r="B110" s="295"/>
      <c r="C110" s="272" t="s">
        <v>2821</v>
      </c>
      <c r="D110" s="272"/>
      <c r="E110" s="272"/>
      <c r="F110" s="293" t="s">
        <v>2808</v>
      </c>
      <c r="G110" s="272"/>
      <c r="H110" s="272" t="s">
        <v>2842</v>
      </c>
      <c r="I110" s="272" t="s">
        <v>2804</v>
      </c>
      <c r="J110" s="272">
        <v>50</v>
      </c>
      <c r="K110" s="284"/>
    </row>
    <row r="111" spans="2:11" s="1" customFormat="1" ht="15" customHeight="1">
      <c r="B111" s="295"/>
      <c r="C111" s="272" t="s">
        <v>2829</v>
      </c>
      <c r="D111" s="272"/>
      <c r="E111" s="272"/>
      <c r="F111" s="293" t="s">
        <v>2808</v>
      </c>
      <c r="G111" s="272"/>
      <c r="H111" s="272" t="s">
        <v>2842</v>
      </c>
      <c r="I111" s="272" t="s">
        <v>2804</v>
      </c>
      <c r="J111" s="272">
        <v>50</v>
      </c>
      <c r="K111" s="284"/>
    </row>
    <row r="112" spans="2:11" s="1" customFormat="1" ht="15" customHeight="1">
      <c r="B112" s="295"/>
      <c r="C112" s="272" t="s">
        <v>2827</v>
      </c>
      <c r="D112" s="272"/>
      <c r="E112" s="272"/>
      <c r="F112" s="293" t="s">
        <v>2808</v>
      </c>
      <c r="G112" s="272"/>
      <c r="H112" s="272" t="s">
        <v>2842</v>
      </c>
      <c r="I112" s="272" t="s">
        <v>2804</v>
      </c>
      <c r="J112" s="272">
        <v>50</v>
      </c>
      <c r="K112" s="284"/>
    </row>
    <row r="113" spans="2:11" s="1" customFormat="1" ht="15" customHeight="1">
      <c r="B113" s="295"/>
      <c r="C113" s="272" t="s">
        <v>52</v>
      </c>
      <c r="D113" s="272"/>
      <c r="E113" s="272"/>
      <c r="F113" s="293" t="s">
        <v>2802</v>
      </c>
      <c r="G113" s="272"/>
      <c r="H113" s="272" t="s">
        <v>2843</v>
      </c>
      <c r="I113" s="272" t="s">
        <v>2804</v>
      </c>
      <c r="J113" s="272">
        <v>20</v>
      </c>
      <c r="K113" s="284"/>
    </row>
    <row r="114" spans="2:11" s="1" customFormat="1" ht="15" customHeight="1">
      <c r="B114" s="295"/>
      <c r="C114" s="272" t="s">
        <v>2844</v>
      </c>
      <c r="D114" s="272"/>
      <c r="E114" s="272"/>
      <c r="F114" s="293" t="s">
        <v>2802</v>
      </c>
      <c r="G114" s="272"/>
      <c r="H114" s="272" t="s">
        <v>2845</v>
      </c>
      <c r="I114" s="272" t="s">
        <v>2804</v>
      </c>
      <c r="J114" s="272">
        <v>120</v>
      </c>
      <c r="K114" s="284"/>
    </row>
    <row r="115" spans="2:11" s="1" customFormat="1" ht="15" customHeight="1">
      <c r="B115" s="295"/>
      <c r="C115" s="272" t="s">
        <v>37</v>
      </c>
      <c r="D115" s="272"/>
      <c r="E115" s="272"/>
      <c r="F115" s="293" t="s">
        <v>2802</v>
      </c>
      <c r="G115" s="272"/>
      <c r="H115" s="272" t="s">
        <v>2846</v>
      </c>
      <c r="I115" s="272" t="s">
        <v>2837</v>
      </c>
      <c r="J115" s="272"/>
      <c r="K115" s="284"/>
    </row>
    <row r="116" spans="2:11" s="1" customFormat="1" ht="15" customHeight="1">
      <c r="B116" s="295"/>
      <c r="C116" s="272" t="s">
        <v>47</v>
      </c>
      <c r="D116" s="272"/>
      <c r="E116" s="272"/>
      <c r="F116" s="293" t="s">
        <v>2802</v>
      </c>
      <c r="G116" s="272"/>
      <c r="H116" s="272" t="s">
        <v>2847</v>
      </c>
      <c r="I116" s="272" t="s">
        <v>2837</v>
      </c>
      <c r="J116" s="272"/>
      <c r="K116" s="284"/>
    </row>
    <row r="117" spans="2:11" s="1" customFormat="1" ht="15" customHeight="1">
      <c r="B117" s="295"/>
      <c r="C117" s="272" t="s">
        <v>56</v>
      </c>
      <c r="D117" s="272"/>
      <c r="E117" s="272"/>
      <c r="F117" s="293" t="s">
        <v>2802</v>
      </c>
      <c r="G117" s="272"/>
      <c r="H117" s="272" t="s">
        <v>2848</v>
      </c>
      <c r="I117" s="272" t="s">
        <v>2849</v>
      </c>
      <c r="J117" s="272"/>
      <c r="K117" s="284"/>
    </row>
    <row r="118" spans="2:11" s="1" customFormat="1" ht="15" customHeight="1">
      <c r="B118" s="298"/>
      <c r="C118" s="304"/>
      <c r="D118" s="304"/>
      <c r="E118" s="304"/>
      <c r="F118" s="304"/>
      <c r="G118" s="304"/>
      <c r="H118" s="304"/>
      <c r="I118" s="304"/>
      <c r="J118" s="304"/>
      <c r="K118" s="300"/>
    </row>
    <row r="119" spans="2:11" s="1" customFormat="1" ht="18.75" customHeight="1">
      <c r="B119" s="305"/>
      <c r="C119" s="306"/>
      <c r="D119" s="306"/>
      <c r="E119" s="306"/>
      <c r="F119" s="307"/>
      <c r="G119" s="306"/>
      <c r="H119" s="306"/>
      <c r="I119" s="306"/>
      <c r="J119" s="306"/>
      <c r="K119" s="305"/>
    </row>
    <row r="120" spans="2:11" s="1" customFormat="1" ht="18.75" customHeight="1">
      <c r="B120" s="279"/>
      <c r="C120" s="279"/>
      <c r="D120" s="279"/>
      <c r="E120" s="279"/>
      <c r="F120" s="279"/>
      <c r="G120" s="279"/>
      <c r="H120" s="279"/>
      <c r="I120" s="279"/>
      <c r="J120" s="279"/>
      <c r="K120" s="279"/>
    </row>
    <row r="121" spans="2:11" s="1" customFormat="1" ht="7.5" customHeight="1">
      <c r="B121" s="308"/>
      <c r="C121" s="309"/>
      <c r="D121" s="309"/>
      <c r="E121" s="309"/>
      <c r="F121" s="309"/>
      <c r="G121" s="309"/>
      <c r="H121" s="309"/>
      <c r="I121" s="309"/>
      <c r="J121" s="309"/>
      <c r="K121" s="310"/>
    </row>
    <row r="122" spans="2:11" s="1" customFormat="1" ht="45" customHeight="1">
      <c r="B122" s="311"/>
      <c r="C122" s="392" t="s">
        <v>2850</v>
      </c>
      <c r="D122" s="392"/>
      <c r="E122" s="392"/>
      <c r="F122" s="392"/>
      <c r="G122" s="392"/>
      <c r="H122" s="392"/>
      <c r="I122" s="392"/>
      <c r="J122" s="392"/>
      <c r="K122" s="312"/>
    </row>
    <row r="123" spans="2:11" s="1" customFormat="1" ht="17.25" customHeight="1">
      <c r="B123" s="313"/>
      <c r="C123" s="285" t="s">
        <v>2796</v>
      </c>
      <c r="D123" s="285"/>
      <c r="E123" s="285"/>
      <c r="F123" s="285" t="s">
        <v>2797</v>
      </c>
      <c r="G123" s="286"/>
      <c r="H123" s="285" t="s">
        <v>53</v>
      </c>
      <c r="I123" s="285" t="s">
        <v>56</v>
      </c>
      <c r="J123" s="285" t="s">
        <v>2798</v>
      </c>
      <c r="K123" s="314"/>
    </row>
    <row r="124" spans="2:11" s="1" customFormat="1" ht="17.25" customHeight="1">
      <c r="B124" s="313"/>
      <c r="C124" s="287" t="s">
        <v>2799</v>
      </c>
      <c r="D124" s="287"/>
      <c r="E124" s="287"/>
      <c r="F124" s="288" t="s">
        <v>2800</v>
      </c>
      <c r="G124" s="289"/>
      <c r="H124" s="287"/>
      <c r="I124" s="287"/>
      <c r="J124" s="287" t="s">
        <v>2801</v>
      </c>
      <c r="K124" s="314"/>
    </row>
    <row r="125" spans="2:11" s="1" customFormat="1" ht="5.25" customHeight="1">
      <c r="B125" s="315"/>
      <c r="C125" s="290"/>
      <c r="D125" s="290"/>
      <c r="E125" s="290"/>
      <c r="F125" s="290"/>
      <c r="G125" s="316"/>
      <c r="H125" s="290"/>
      <c r="I125" s="290"/>
      <c r="J125" s="290"/>
      <c r="K125" s="317"/>
    </row>
    <row r="126" spans="2:11" s="1" customFormat="1" ht="15" customHeight="1">
      <c r="B126" s="315"/>
      <c r="C126" s="272" t="s">
        <v>2805</v>
      </c>
      <c r="D126" s="292"/>
      <c r="E126" s="292"/>
      <c r="F126" s="293" t="s">
        <v>2802</v>
      </c>
      <c r="G126" s="272"/>
      <c r="H126" s="272" t="s">
        <v>2842</v>
      </c>
      <c r="I126" s="272" t="s">
        <v>2804</v>
      </c>
      <c r="J126" s="272">
        <v>120</v>
      </c>
      <c r="K126" s="318"/>
    </row>
    <row r="127" spans="2:11" s="1" customFormat="1" ht="15" customHeight="1">
      <c r="B127" s="315"/>
      <c r="C127" s="272" t="s">
        <v>2851</v>
      </c>
      <c r="D127" s="272"/>
      <c r="E127" s="272"/>
      <c r="F127" s="293" t="s">
        <v>2802</v>
      </c>
      <c r="G127" s="272"/>
      <c r="H127" s="272" t="s">
        <v>2852</v>
      </c>
      <c r="I127" s="272" t="s">
        <v>2804</v>
      </c>
      <c r="J127" s="272" t="s">
        <v>2853</v>
      </c>
      <c r="K127" s="318"/>
    </row>
    <row r="128" spans="2:11" s="1" customFormat="1" ht="15" customHeight="1">
      <c r="B128" s="315"/>
      <c r="C128" s="272" t="s">
        <v>2750</v>
      </c>
      <c r="D128" s="272"/>
      <c r="E128" s="272"/>
      <c r="F128" s="293" t="s">
        <v>2802</v>
      </c>
      <c r="G128" s="272"/>
      <c r="H128" s="272" t="s">
        <v>2854</v>
      </c>
      <c r="I128" s="272" t="s">
        <v>2804</v>
      </c>
      <c r="J128" s="272" t="s">
        <v>2853</v>
      </c>
      <c r="K128" s="318"/>
    </row>
    <row r="129" spans="2:11" s="1" customFormat="1" ht="15" customHeight="1">
      <c r="B129" s="315"/>
      <c r="C129" s="272" t="s">
        <v>2813</v>
      </c>
      <c r="D129" s="272"/>
      <c r="E129" s="272"/>
      <c r="F129" s="293" t="s">
        <v>2808</v>
      </c>
      <c r="G129" s="272"/>
      <c r="H129" s="272" t="s">
        <v>2814</v>
      </c>
      <c r="I129" s="272" t="s">
        <v>2804</v>
      </c>
      <c r="J129" s="272">
        <v>15</v>
      </c>
      <c r="K129" s="318"/>
    </row>
    <row r="130" spans="2:11" s="1" customFormat="1" ht="15" customHeight="1">
      <c r="B130" s="315"/>
      <c r="C130" s="296" t="s">
        <v>2815</v>
      </c>
      <c r="D130" s="296"/>
      <c r="E130" s="296"/>
      <c r="F130" s="297" t="s">
        <v>2808</v>
      </c>
      <c r="G130" s="296"/>
      <c r="H130" s="296" t="s">
        <v>2816</v>
      </c>
      <c r="I130" s="296" t="s">
        <v>2804</v>
      </c>
      <c r="J130" s="296">
        <v>15</v>
      </c>
      <c r="K130" s="318"/>
    </row>
    <row r="131" spans="2:11" s="1" customFormat="1" ht="15" customHeight="1">
      <c r="B131" s="315"/>
      <c r="C131" s="296" t="s">
        <v>2817</v>
      </c>
      <c r="D131" s="296"/>
      <c r="E131" s="296"/>
      <c r="F131" s="297" t="s">
        <v>2808</v>
      </c>
      <c r="G131" s="296"/>
      <c r="H131" s="296" t="s">
        <v>2818</v>
      </c>
      <c r="I131" s="296" t="s">
        <v>2804</v>
      </c>
      <c r="J131" s="296">
        <v>20</v>
      </c>
      <c r="K131" s="318"/>
    </row>
    <row r="132" spans="2:11" s="1" customFormat="1" ht="15" customHeight="1">
      <c r="B132" s="315"/>
      <c r="C132" s="296" t="s">
        <v>2819</v>
      </c>
      <c r="D132" s="296"/>
      <c r="E132" s="296"/>
      <c r="F132" s="297" t="s">
        <v>2808</v>
      </c>
      <c r="G132" s="296"/>
      <c r="H132" s="296" t="s">
        <v>2820</v>
      </c>
      <c r="I132" s="296" t="s">
        <v>2804</v>
      </c>
      <c r="J132" s="296">
        <v>20</v>
      </c>
      <c r="K132" s="318"/>
    </row>
    <row r="133" spans="2:11" s="1" customFormat="1" ht="15" customHeight="1">
      <c r="B133" s="315"/>
      <c r="C133" s="272" t="s">
        <v>2807</v>
      </c>
      <c r="D133" s="272"/>
      <c r="E133" s="272"/>
      <c r="F133" s="293" t="s">
        <v>2808</v>
      </c>
      <c r="G133" s="272"/>
      <c r="H133" s="272" t="s">
        <v>2842</v>
      </c>
      <c r="I133" s="272" t="s">
        <v>2804</v>
      </c>
      <c r="J133" s="272">
        <v>50</v>
      </c>
      <c r="K133" s="318"/>
    </row>
    <row r="134" spans="2:11" s="1" customFormat="1" ht="15" customHeight="1">
      <c r="B134" s="315"/>
      <c r="C134" s="272" t="s">
        <v>2821</v>
      </c>
      <c r="D134" s="272"/>
      <c r="E134" s="272"/>
      <c r="F134" s="293" t="s">
        <v>2808</v>
      </c>
      <c r="G134" s="272"/>
      <c r="H134" s="272" t="s">
        <v>2842</v>
      </c>
      <c r="I134" s="272" t="s">
        <v>2804</v>
      </c>
      <c r="J134" s="272">
        <v>50</v>
      </c>
      <c r="K134" s="318"/>
    </row>
    <row r="135" spans="2:11" s="1" customFormat="1" ht="15" customHeight="1">
      <c r="B135" s="315"/>
      <c r="C135" s="272" t="s">
        <v>2827</v>
      </c>
      <c r="D135" s="272"/>
      <c r="E135" s="272"/>
      <c r="F135" s="293" t="s">
        <v>2808</v>
      </c>
      <c r="G135" s="272"/>
      <c r="H135" s="272" t="s">
        <v>2842</v>
      </c>
      <c r="I135" s="272" t="s">
        <v>2804</v>
      </c>
      <c r="J135" s="272">
        <v>50</v>
      </c>
      <c r="K135" s="318"/>
    </row>
    <row r="136" spans="2:11" s="1" customFormat="1" ht="15" customHeight="1">
      <c r="B136" s="315"/>
      <c r="C136" s="272" t="s">
        <v>2829</v>
      </c>
      <c r="D136" s="272"/>
      <c r="E136" s="272"/>
      <c r="F136" s="293" t="s">
        <v>2808</v>
      </c>
      <c r="G136" s="272"/>
      <c r="H136" s="272" t="s">
        <v>2842</v>
      </c>
      <c r="I136" s="272" t="s">
        <v>2804</v>
      </c>
      <c r="J136" s="272">
        <v>50</v>
      </c>
      <c r="K136" s="318"/>
    </row>
    <row r="137" spans="2:11" s="1" customFormat="1" ht="15" customHeight="1">
      <c r="B137" s="315"/>
      <c r="C137" s="272" t="s">
        <v>2830</v>
      </c>
      <c r="D137" s="272"/>
      <c r="E137" s="272"/>
      <c r="F137" s="293" t="s">
        <v>2808</v>
      </c>
      <c r="G137" s="272"/>
      <c r="H137" s="272" t="s">
        <v>2855</v>
      </c>
      <c r="I137" s="272" t="s">
        <v>2804</v>
      </c>
      <c r="J137" s="272">
        <v>255</v>
      </c>
      <c r="K137" s="318"/>
    </row>
    <row r="138" spans="2:11" s="1" customFormat="1" ht="15" customHeight="1">
      <c r="B138" s="315"/>
      <c r="C138" s="272" t="s">
        <v>2832</v>
      </c>
      <c r="D138" s="272"/>
      <c r="E138" s="272"/>
      <c r="F138" s="293" t="s">
        <v>2802</v>
      </c>
      <c r="G138" s="272"/>
      <c r="H138" s="272" t="s">
        <v>2856</v>
      </c>
      <c r="I138" s="272" t="s">
        <v>2834</v>
      </c>
      <c r="J138" s="272"/>
      <c r="K138" s="318"/>
    </row>
    <row r="139" spans="2:11" s="1" customFormat="1" ht="15" customHeight="1">
      <c r="B139" s="315"/>
      <c r="C139" s="272" t="s">
        <v>2835</v>
      </c>
      <c r="D139" s="272"/>
      <c r="E139" s="272"/>
      <c r="F139" s="293" t="s">
        <v>2802</v>
      </c>
      <c r="G139" s="272"/>
      <c r="H139" s="272" t="s">
        <v>2857</v>
      </c>
      <c r="I139" s="272" t="s">
        <v>2837</v>
      </c>
      <c r="J139" s="272"/>
      <c r="K139" s="318"/>
    </row>
    <row r="140" spans="2:11" s="1" customFormat="1" ht="15" customHeight="1">
      <c r="B140" s="315"/>
      <c r="C140" s="272" t="s">
        <v>2838</v>
      </c>
      <c r="D140" s="272"/>
      <c r="E140" s="272"/>
      <c r="F140" s="293" t="s">
        <v>2802</v>
      </c>
      <c r="G140" s="272"/>
      <c r="H140" s="272" t="s">
        <v>2838</v>
      </c>
      <c r="I140" s="272" t="s">
        <v>2837</v>
      </c>
      <c r="J140" s="272"/>
      <c r="K140" s="318"/>
    </row>
    <row r="141" spans="2:11" s="1" customFormat="1" ht="15" customHeight="1">
      <c r="B141" s="315"/>
      <c r="C141" s="272" t="s">
        <v>37</v>
      </c>
      <c r="D141" s="272"/>
      <c r="E141" s="272"/>
      <c r="F141" s="293" t="s">
        <v>2802</v>
      </c>
      <c r="G141" s="272"/>
      <c r="H141" s="272" t="s">
        <v>2858</v>
      </c>
      <c r="I141" s="272" t="s">
        <v>2837</v>
      </c>
      <c r="J141" s="272"/>
      <c r="K141" s="318"/>
    </row>
    <row r="142" spans="2:11" s="1" customFormat="1" ht="15" customHeight="1">
      <c r="B142" s="315"/>
      <c r="C142" s="272" t="s">
        <v>2859</v>
      </c>
      <c r="D142" s="272"/>
      <c r="E142" s="272"/>
      <c r="F142" s="293" t="s">
        <v>2802</v>
      </c>
      <c r="G142" s="272"/>
      <c r="H142" s="272" t="s">
        <v>2860</v>
      </c>
      <c r="I142" s="272" t="s">
        <v>2837</v>
      </c>
      <c r="J142" s="272"/>
      <c r="K142" s="318"/>
    </row>
    <row r="143" spans="2:11" s="1" customFormat="1" ht="15" customHeight="1">
      <c r="B143" s="319"/>
      <c r="C143" s="320"/>
      <c r="D143" s="320"/>
      <c r="E143" s="320"/>
      <c r="F143" s="320"/>
      <c r="G143" s="320"/>
      <c r="H143" s="320"/>
      <c r="I143" s="320"/>
      <c r="J143" s="320"/>
      <c r="K143" s="321"/>
    </row>
    <row r="144" spans="2:11" s="1" customFormat="1" ht="18.75" customHeight="1">
      <c r="B144" s="306"/>
      <c r="C144" s="306"/>
      <c r="D144" s="306"/>
      <c r="E144" s="306"/>
      <c r="F144" s="307"/>
      <c r="G144" s="306"/>
      <c r="H144" s="306"/>
      <c r="I144" s="306"/>
      <c r="J144" s="306"/>
      <c r="K144" s="306"/>
    </row>
    <row r="145" spans="2:11" s="1" customFormat="1" ht="18.75" customHeight="1">
      <c r="B145" s="279"/>
      <c r="C145" s="279"/>
      <c r="D145" s="279"/>
      <c r="E145" s="279"/>
      <c r="F145" s="279"/>
      <c r="G145" s="279"/>
      <c r="H145" s="279"/>
      <c r="I145" s="279"/>
      <c r="J145" s="279"/>
      <c r="K145" s="279"/>
    </row>
    <row r="146" spans="2:11" s="1" customFormat="1" ht="7.5" customHeight="1">
      <c r="B146" s="280"/>
      <c r="C146" s="281"/>
      <c r="D146" s="281"/>
      <c r="E146" s="281"/>
      <c r="F146" s="281"/>
      <c r="G146" s="281"/>
      <c r="H146" s="281"/>
      <c r="I146" s="281"/>
      <c r="J146" s="281"/>
      <c r="K146" s="282"/>
    </row>
    <row r="147" spans="2:11" s="1" customFormat="1" ht="45" customHeight="1">
      <c r="B147" s="283"/>
      <c r="C147" s="391" t="s">
        <v>2861</v>
      </c>
      <c r="D147" s="391"/>
      <c r="E147" s="391"/>
      <c r="F147" s="391"/>
      <c r="G147" s="391"/>
      <c r="H147" s="391"/>
      <c r="I147" s="391"/>
      <c r="J147" s="391"/>
      <c r="K147" s="284"/>
    </row>
    <row r="148" spans="2:11" s="1" customFormat="1" ht="17.25" customHeight="1">
      <c r="B148" s="283"/>
      <c r="C148" s="285" t="s">
        <v>2796</v>
      </c>
      <c r="D148" s="285"/>
      <c r="E148" s="285"/>
      <c r="F148" s="285" t="s">
        <v>2797</v>
      </c>
      <c r="G148" s="286"/>
      <c r="H148" s="285" t="s">
        <v>53</v>
      </c>
      <c r="I148" s="285" t="s">
        <v>56</v>
      </c>
      <c r="J148" s="285" t="s">
        <v>2798</v>
      </c>
      <c r="K148" s="284"/>
    </row>
    <row r="149" spans="2:11" s="1" customFormat="1" ht="17.25" customHeight="1">
      <c r="B149" s="283"/>
      <c r="C149" s="287" t="s">
        <v>2799</v>
      </c>
      <c r="D149" s="287"/>
      <c r="E149" s="287"/>
      <c r="F149" s="288" t="s">
        <v>2800</v>
      </c>
      <c r="G149" s="289"/>
      <c r="H149" s="287"/>
      <c r="I149" s="287"/>
      <c r="J149" s="287" t="s">
        <v>2801</v>
      </c>
      <c r="K149" s="284"/>
    </row>
    <row r="150" spans="2:11" s="1" customFormat="1" ht="5.25" customHeight="1">
      <c r="B150" s="295"/>
      <c r="C150" s="290"/>
      <c r="D150" s="290"/>
      <c r="E150" s="290"/>
      <c r="F150" s="290"/>
      <c r="G150" s="291"/>
      <c r="H150" s="290"/>
      <c r="I150" s="290"/>
      <c r="J150" s="290"/>
      <c r="K150" s="318"/>
    </row>
    <row r="151" spans="2:11" s="1" customFormat="1" ht="15" customHeight="1">
      <c r="B151" s="295"/>
      <c r="C151" s="322" t="s">
        <v>2805</v>
      </c>
      <c r="D151" s="272"/>
      <c r="E151" s="272"/>
      <c r="F151" s="323" t="s">
        <v>2802</v>
      </c>
      <c r="G151" s="272"/>
      <c r="H151" s="322" t="s">
        <v>2842</v>
      </c>
      <c r="I151" s="322" t="s">
        <v>2804</v>
      </c>
      <c r="J151" s="322">
        <v>120</v>
      </c>
      <c r="K151" s="318"/>
    </row>
    <row r="152" spans="2:11" s="1" customFormat="1" ht="15" customHeight="1">
      <c r="B152" s="295"/>
      <c r="C152" s="322" t="s">
        <v>2851</v>
      </c>
      <c r="D152" s="272"/>
      <c r="E152" s="272"/>
      <c r="F152" s="323" t="s">
        <v>2802</v>
      </c>
      <c r="G152" s="272"/>
      <c r="H152" s="322" t="s">
        <v>2862</v>
      </c>
      <c r="I152" s="322" t="s">
        <v>2804</v>
      </c>
      <c r="J152" s="322" t="s">
        <v>2853</v>
      </c>
      <c r="K152" s="318"/>
    </row>
    <row r="153" spans="2:11" s="1" customFormat="1" ht="15" customHeight="1">
      <c r="B153" s="295"/>
      <c r="C153" s="322" t="s">
        <v>2750</v>
      </c>
      <c r="D153" s="272"/>
      <c r="E153" s="272"/>
      <c r="F153" s="323" t="s">
        <v>2802</v>
      </c>
      <c r="G153" s="272"/>
      <c r="H153" s="322" t="s">
        <v>2863</v>
      </c>
      <c r="I153" s="322" t="s">
        <v>2804</v>
      </c>
      <c r="J153" s="322" t="s">
        <v>2853</v>
      </c>
      <c r="K153" s="318"/>
    </row>
    <row r="154" spans="2:11" s="1" customFormat="1" ht="15" customHeight="1">
      <c r="B154" s="295"/>
      <c r="C154" s="322" t="s">
        <v>2807</v>
      </c>
      <c r="D154" s="272"/>
      <c r="E154" s="272"/>
      <c r="F154" s="323" t="s">
        <v>2808</v>
      </c>
      <c r="G154" s="272"/>
      <c r="H154" s="322" t="s">
        <v>2842</v>
      </c>
      <c r="I154" s="322" t="s">
        <v>2804</v>
      </c>
      <c r="J154" s="322">
        <v>50</v>
      </c>
      <c r="K154" s="318"/>
    </row>
    <row r="155" spans="2:11" s="1" customFormat="1" ht="15" customHeight="1">
      <c r="B155" s="295"/>
      <c r="C155" s="322" t="s">
        <v>2810</v>
      </c>
      <c r="D155" s="272"/>
      <c r="E155" s="272"/>
      <c r="F155" s="323" t="s">
        <v>2802</v>
      </c>
      <c r="G155" s="272"/>
      <c r="H155" s="322" t="s">
        <v>2842</v>
      </c>
      <c r="I155" s="322" t="s">
        <v>2812</v>
      </c>
      <c r="J155" s="322"/>
      <c r="K155" s="318"/>
    </row>
    <row r="156" spans="2:11" s="1" customFormat="1" ht="15" customHeight="1">
      <c r="B156" s="295"/>
      <c r="C156" s="322" t="s">
        <v>2821</v>
      </c>
      <c r="D156" s="272"/>
      <c r="E156" s="272"/>
      <c r="F156" s="323" t="s">
        <v>2808</v>
      </c>
      <c r="G156" s="272"/>
      <c r="H156" s="322" t="s">
        <v>2842</v>
      </c>
      <c r="I156" s="322" t="s">
        <v>2804</v>
      </c>
      <c r="J156" s="322">
        <v>50</v>
      </c>
      <c r="K156" s="318"/>
    </row>
    <row r="157" spans="2:11" s="1" customFormat="1" ht="15" customHeight="1">
      <c r="B157" s="295"/>
      <c r="C157" s="322" t="s">
        <v>2829</v>
      </c>
      <c r="D157" s="272"/>
      <c r="E157" s="272"/>
      <c r="F157" s="323" t="s">
        <v>2808</v>
      </c>
      <c r="G157" s="272"/>
      <c r="H157" s="322" t="s">
        <v>2842</v>
      </c>
      <c r="I157" s="322" t="s">
        <v>2804</v>
      </c>
      <c r="J157" s="322">
        <v>50</v>
      </c>
      <c r="K157" s="318"/>
    </row>
    <row r="158" spans="2:11" s="1" customFormat="1" ht="15" customHeight="1">
      <c r="B158" s="295"/>
      <c r="C158" s="322" t="s">
        <v>2827</v>
      </c>
      <c r="D158" s="272"/>
      <c r="E158" s="272"/>
      <c r="F158" s="323" t="s">
        <v>2808</v>
      </c>
      <c r="G158" s="272"/>
      <c r="H158" s="322" t="s">
        <v>2842</v>
      </c>
      <c r="I158" s="322" t="s">
        <v>2804</v>
      </c>
      <c r="J158" s="322">
        <v>50</v>
      </c>
      <c r="K158" s="318"/>
    </row>
    <row r="159" spans="2:11" s="1" customFormat="1" ht="15" customHeight="1">
      <c r="B159" s="295"/>
      <c r="C159" s="322" t="s">
        <v>98</v>
      </c>
      <c r="D159" s="272"/>
      <c r="E159" s="272"/>
      <c r="F159" s="323" t="s">
        <v>2802</v>
      </c>
      <c r="G159" s="272"/>
      <c r="H159" s="322" t="s">
        <v>2864</v>
      </c>
      <c r="I159" s="322" t="s">
        <v>2804</v>
      </c>
      <c r="J159" s="322" t="s">
        <v>2865</v>
      </c>
      <c r="K159" s="318"/>
    </row>
    <row r="160" spans="2:11" s="1" customFormat="1" ht="15" customHeight="1">
      <c r="B160" s="295"/>
      <c r="C160" s="322" t="s">
        <v>2866</v>
      </c>
      <c r="D160" s="272"/>
      <c r="E160" s="272"/>
      <c r="F160" s="323" t="s">
        <v>2802</v>
      </c>
      <c r="G160" s="272"/>
      <c r="H160" s="322" t="s">
        <v>2867</v>
      </c>
      <c r="I160" s="322" t="s">
        <v>2837</v>
      </c>
      <c r="J160" s="322"/>
      <c r="K160" s="318"/>
    </row>
    <row r="161" spans="2:11" s="1" customFormat="1" ht="15" customHeight="1">
      <c r="B161" s="324"/>
      <c r="C161" s="304"/>
      <c r="D161" s="304"/>
      <c r="E161" s="304"/>
      <c r="F161" s="304"/>
      <c r="G161" s="304"/>
      <c r="H161" s="304"/>
      <c r="I161" s="304"/>
      <c r="J161" s="304"/>
      <c r="K161" s="325"/>
    </row>
    <row r="162" spans="2:11" s="1" customFormat="1" ht="18.75" customHeight="1">
      <c r="B162" s="306"/>
      <c r="C162" s="316"/>
      <c r="D162" s="316"/>
      <c r="E162" s="316"/>
      <c r="F162" s="326"/>
      <c r="G162" s="316"/>
      <c r="H162" s="316"/>
      <c r="I162" s="316"/>
      <c r="J162" s="316"/>
      <c r="K162" s="306"/>
    </row>
    <row r="163" spans="2:11" s="1" customFormat="1" ht="18.75" customHeight="1">
      <c r="B163" s="279"/>
      <c r="C163" s="279"/>
      <c r="D163" s="279"/>
      <c r="E163" s="279"/>
      <c r="F163" s="279"/>
      <c r="G163" s="279"/>
      <c r="H163" s="279"/>
      <c r="I163" s="279"/>
      <c r="J163" s="279"/>
      <c r="K163" s="279"/>
    </row>
    <row r="164" spans="2:11" s="1" customFormat="1" ht="7.5" customHeight="1">
      <c r="B164" s="261"/>
      <c r="C164" s="262"/>
      <c r="D164" s="262"/>
      <c r="E164" s="262"/>
      <c r="F164" s="262"/>
      <c r="G164" s="262"/>
      <c r="H164" s="262"/>
      <c r="I164" s="262"/>
      <c r="J164" s="262"/>
      <c r="K164" s="263"/>
    </row>
    <row r="165" spans="2:11" s="1" customFormat="1" ht="45" customHeight="1">
      <c r="B165" s="264"/>
      <c r="C165" s="392" t="s">
        <v>2868</v>
      </c>
      <c r="D165" s="392"/>
      <c r="E165" s="392"/>
      <c r="F165" s="392"/>
      <c r="G165" s="392"/>
      <c r="H165" s="392"/>
      <c r="I165" s="392"/>
      <c r="J165" s="392"/>
      <c r="K165" s="265"/>
    </row>
    <row r="166" spans="2:11" s="1" customFormat="1" ht="17.25" customHeight="1">
      <c r="B166" s="264"/>
      <c r="C166" s="285" t="s">
        <v>2796</v>
      </c>
      <c r="D166" s="285"/>
      <c r="E166" s="285"/>
      <c r="F166" s="285" t="s">
        <v>2797</v>
      </c>
      <c r="G166" s="327"/>
      <c r="H166" s="328" t="s">
        <v>53</v>
      </c>
      <c r="I166" s="328" t="s">
        <v>56</v>
      </c>
      <c r="J166" s="285" t="s">
        <v>2798</v>
      </c>
      <c r="K166" s="265"/>
    </row>
    <row r="167" spans="2:11" s="1" customFormat="1" ht="17.25" customHeight="1">
      <c r="B167" s="266"/>
      <c r="C167" s="287" t="s">
        <v>2799</v>
      </c>
      <c r="D167" s="287"/>
      <c r="E167" s="287"/>
      <c r="F167" s="288" t="s">
        <v>2800</v>
      </c>
      <c r="G167" s="329"/>
      <c r="H167" s="330"/>
      <c r="I167" s="330"/>
      <c r="J167" s="287" t="s">
        <v>2801</v>
      </c>
      <c r="K167" s="267"/>
    </row>
    <row r="168" spans="2:11" s="1" customFormat="1" ht="5.25" customHeight="1">
      <c r="B168" s="295"/>
      <c r="C168" s="290"/>
      <c r="D168" s="290"/>
      <c r="E168" s="290"/>
      <c r="F168" s="290"/>
      <c r="G168" s="291"/>
      <c r="H168" s="290"/>
      <c r="I168" s="290"/>
      <c r="J168" s="290"/>
      <c r="K168" s="318"/>
    </row>
    <row r="169" spans="2:11" s="1" customFormat="1" ht="15" customHeight="1">
      <c r="B169" s="295"/>
      <c r="C169" s="272" t="s">
        <v>2805</v>
      </c>
      <c r="D169" s="272"/>
      <c r="E169" s="272"/>
      <c r="F169" s="293" t="s">
        <v>2802</v>
      </c>
      <c r="G169" s="272"/>
      <c r="H169" s="272" t="s">
        <v>2842</v>
      </c>
      <c r="I169" s="272" t="s">
        <v>2804</v>
      </c>
      <c r="J169" s="272">
        <v>120</v>
      </c>
      <c r="K169" s="318"/>
    </row>
    <row r="170" spans="2:11" s="1" customFormat="1" ht="15" customHeight="1">
      <c r="B170" s="295"/>
      <c r="C170" s="272" t="s">
        <v>2851</v>
      </c>
      <c r="D170" s="272"/>
      <c r="E170" s="272"/>
      <c r="F170" s="293" t="s">
        <v>2802</v>
      </c>
      <c r="G170" s="272"/>
      <c r="H170" s="272" t="s">
        <v>2852</v>
      </c>
      <c r="I170" s="272" t="s">
        <v>2804</v>
      </c>
      <c r="J170" s="272" t="s">
        <v>2853</v>
      </c>
      <c r="K170" s="318"/>
    </row>
    <row r="171" spans="2:11" s="1" customFormat="1" ht="15" customHeight="1">
      <c r="B171" s="295"/>
      <c r="C171" s="272" t="s">
        <v>2750</v>
      </c>
      <c r="D171" s="272"/>
      <c r="E171" s="272"/>
      <c r="F171" s="293" t="s">
        <v>2802</v>
      </c>
      <c r="G171" s="272"/>
      <c r="H171" s="272" t="s">
        <v>2869</v>
      </c>
      <c r="I171" s="272" t="s">
        <v>2804</v>
      </c>
      <c r="J171" s="272" t="s">
        <v>2853</v>
      </c>
      <c r="K171" s="318"/>
    </row>
    <row r="172" spans="2:11" s="1" customFormat="1" ht="15" customHeight="1">
      <c r="B172" s="295"/>
      <c r="C172" s="272" t="s">
        <v>2807</v>
      </c>
      <c r="D172" s="272"/>
      <c r="E172" s="272"/>
      <c r="F172" s="293" t="s">
        <v>2808</v>
      </c>
      <c r="G172" s="272"/>
      <c r="H172" s="272" t="s">
        <v>2869</v>
      </c>
      <c r="I172" s="272" t="s">
        <v>2804</v>
      </c>
      <c r="J172" s="272">
        <v>50</v>
      </c>
      <c r="K172" s="318"/>
    </row>
    <row r="173" spans="2:11" s="1" customFormat="1" ht="15" customHeight="1">
      <c r="B173" s="295"/>
      <c r="C173" s="272" t="s">
        <v>2810</v>
      </c>
      <c r="D173" s="272"/>
      <c r="E173" s="272"/>
      <c r="F173" s="293" t="s">
        <v>2802</v>
      </c>
      <c r="G173" s="272"/>
      <c r="H173" s="272" t="s">
        <v>2869</v>
      </c>
      <c r="I173" s="272" t="s">
        <v>2812</v>
      </c>
      <c r="J173" s="272"/>
      <c r="K173" s="318"/>
    </row>
    <row r="174" spans="2:11" s="1" customFormat="1" ht="15" customHeight="1">
      <c r="B174" s="295"/>
      <c r="C174" s="272" t="s">
        <v>2821</v>
      </c>
      <c r="D174" s="272"/>
      <c r="E174" s="272"/>
      <c r="F174" s="293" t="s">
        <v>2808</v>
      </c>
      <c r="G174" s="272"/>
      <c r="H174" s="272" t="s">
        <v>2869</v>
      </c>
      <c r="I174" s="272" t="s">
        <v>2804</v>
      </c>
      <c r="J174" s="272">
        <v>50</v>
      </c>
      <c r="K174" s="318"/>
    </row>
    <row r="175" spans="2:11" s="1" customFormat="1" ht="15" customHeight="1">
      <c r="B175" s="295"/>
      <c r="C175" s="272" t="s">
        <v>2829</v>
      </c>
      <c r="D175" s="272"/>
      <c r="E175" s="272"/>
      <c r="F175" s="293" t="s">
        <v>2808</v>
      </c>
      <c r="G175" s="272"/>
      <c r="H175" s="272" t="s">
        <v>2869</v>
      </c>
      <c r="I175" s="272" t="s">
        <v>2804</v>
      </c>
      <c r="J175" s="272">
        <v>50</v>
      </c>
      <c r="K175" s="318"/>
    </row>
    <row r="176" spans="2:11" s="1" customFormat="1" ht="15" customHeight="1">
      <c r="B176" s="295"/>
      <c r="C176" s="272" t="s">
        <v>2827</v>
      </c>
      <c r="D176" s="272"/>
      <c r="E176" s="272"/>
      <c r="F176" s="293" t="s">
        <v>2808</v>
      </c>
      <c r="G176" s="272"/>
      <c r="H176" s="272" t="s">
        <v>2869</v>
      </c>
      <c r="I176" s="272" t="s">
        <v>2804</v>
      </c>
      <c r="J176" s="272">
        <v>50</v>
      </c>
      <c r="K176" s="318"/>
    </row>
    <row r="177" spans="2:11" s="1" customFormat="1" ht="15" customHeight="1">
      <c r="B177" s="295"/>
      <c r="C177" s="272" t="s">
        <v>106</v>
      </c>
      <c r="D177" s="272"/>
      <c r="E177" s="272"/>
      <c r="F177" s="293" t="s">
        <v>2802</v>
      </c>
      <c r="G177" s="272"/>
      <c r="H177" s="272" t="s">
        <v>2870</v>
      </c>
      <c r="I177" s="272" t="s">
        <v>2871</v>
      </c>
      <c r="J177" s="272"/>
      <c r="K177" s="318"/>
    </row>
    <row r="178" spans="2:11" s="1" customFormat="1" ht="15" customHeight="1">
      <c r="B178" s="295"/>
      <c r="C178" s="272" t="s">
        <v>56</v>
      </c>
      <c r="D178" s="272"/>
      <c r="E178" s="272"/>
      <c r="F178" s="293" t="s">
        <v>2802</v>
      </c>
      <c r="G178" s="272"/>
      <c r="H178" s="272" t="s">
        <v>2872</v>
      </c>
      <c r="I178" s="272" t="s">
        <v>2873</v>
      </c>
      <c r="J178" s="272">
        <v>1</v>
      </c>
      <c r="K178" s="318"/>
    </row>
    <row r="179" spans="2:11" s="1" customFormat="1" ht="15" customHeight="1">
      <c r="B179" s="295"/>
      <c r="C179" s="272" t="s">
        <v>52</v>
      </c>
      <c r="D179" s="272"/>
      <c r="E179" s="272"/>
      <c r="F179" s="293" t="s">
        <v>2802</v>
      </c>
      <c r="G179" s="272"/>
      <c r="H179" s="272" t="s">
        <v>2874</v>
      </c>
      <c r="I179" s="272" t="s">
        <v>2804</v>
      </c>
      <c r="J179" s="272">
        <v>20</v>
      </c>
      <c r="K179" s="318"/>
    </row>
    <row r="180" spans="2:11" s="1" customFormat="1" ht="15" customHeight="1">
      <c r="B180" s="295"/>
      <c r="C180" s="272" t="s">
        <v>53</v>
      </c>
      <c r="D180" s="272"/>
      <c r="E180" s="272"/>
      <c r="F180" s="293" t="s">
        <v>2802</v>
      </c>
      <c r="G180" s="272"/>
      <c r="H180" s="272" t="s">
        <v>2875</v>
      </c>
      <c r="I180" s="272" t="s">
        <v>2804</v>
      </c>
      <c r="J180" s="272">
        <v>255</v>
      </c>
      <c r="K180" s="318"/>
    </row>
    <row r="181" spans="2:11" s="1" customFormat="1" ht="15" customHeight="1">
      <c r="B181" s="295"/>
      <c r="C181" s="272" t="s">
        <v>107</v>
      </c>
      <c r="D181" s="272"/>
      <c r="E181" s="272"/>
      <c r="F181" s="293" t="s">
        <v>2802</v>
      </c>
      <c r="G181" s="272"/>
      <c r="H181" s="272" t="s">
        <v>2766</v>
      </c>
      <c r="I181" s="272" t="s">
        <v>2804</v>
      </c>
      <c r="J181" s="272">
        <v>10</v>
      </c>
      <c r="K181" s="318"/>
    </row>
    <row r="182" spans="2:11" s="1" customFormat="1" ht="15" customHeight="1">
      <c r="B182" s="295"/>
      <c r="C182" s="272" t="s">
        <v>108</v>
      </c>
      <c r="D182" s="272"/>
      <c r="E182" s="272"/>
      <c r="F182" s="293" t="s">
        <v>2802</v>
      </c>
      <c r="G182" s="272"/>
      <c r="H182" s="272" t="s">
        <v>2876</v>
      </c>
      <c r="I182" s="272" t="s">
        <v>2837</v>
      </c>
      <c r="J182" s="272"/>
      <c r="K182" s="318"/>
    </row>
    <row r="183" spans="2:11" s="1" customFormat="1" ht="15" customHeight="1">
      <c r="B183" s="295"/>
      <c r="C183" s="272" t="s">
        <v>2877</v>
      </c>
      <c r="D183" s="272"/>
      <c r="E183" s="272"/>
      <c r="F183" s="293" t="s">
        <v>2802</v>
      </c>
      <c r="G183" s="272"/>
      <c r="H183" s="272" t="s">
        <v>2878</v>
      </c>
      <c r="I183" s="272" t="s">
        <v>2837</v>
      </c>
      <c r="J183" s="272"/>
      <c r="K183" s="318"/>
    </row>
    <row r="184" spans="2:11" s="1" customFormat="1" ht="15" customHeight="1">
      <c r="B184" s="295"/>
      <c r="C184" s="272" t="s">
        <v>2866</v>
      </c>
      <c r="D184" s="272"/>
      <c r="E184" s="272"/>
      <c r="F184" s="293" t="s">
        <v>2802</v>
      </c>
      <c r="G184" s="272"/>
      <c r="H184" s="272" t="s">
        <v>2879</v>
      </c>
      <c r="I184" s="272" t="s">
        <v>2837</v>
      </c>
      <c r="J184" s="272"/>
      <c r="K184" s="318"/>
    </row>
    <row r="185" spans="2:11" s="1" customFormat="1" ht="15" customHeight="1">
      <c r="B185" s="295"/>
      <c r="C185" s="272" t="s">
        <v>110</v>
      </c>
      <c r="D185" s="272"/>
      <c r="E185" s="272"/>
      <c r="F185" s="293" t="s">
        <v>2808</v>
      </c>
      <c r="G185" s="272"/>
      <c r="H185" s="272" t="s">
        <v>2880</v>
      </c>
      <c r="I185" s="272" t="s">
        <v>2804</v>
      </c>
      <c r="J185" s="272">
        <v>50</v>
      </c>
      <c r="K185" s="318"/>
    </row>
    <row r="186" spans="2:11" s="1" customFormat="1" ht="15" customHeight="1">
      <c r="B186" s="295"/>
      <c r="C186" s="272" t="s">
        <v>2881</v>
      </c>
      <c r="D186" s="272"/>
      <c r="E186" s="272"/>
      <c r="F186" s="293" t="s">
        <v>2808</v>
      </c>
      <c r="G186" s="272"/>
      <c r="H186" s="272" t="s">
        <v>2882</v>
      </c>
      <c r="I186" s="272" t="s">
        <v>2883</v>
      </c>
      <c r="J186" s="272"/>
      <c r="K186" s="318"/>
    </row>
    <row r="187" spans="2:11" s="1" customFormat="1" ht="15" customHeight="1">
      <c r="B187" s="295"/>
      <c r="C187" s="272" t="s">
        <v>2884</v>
      </c>
      <c r="D187" s="272"/>
      <c r="E187" s="272"/>
      <c r="F187" s="293" t="s">
        <v>2808</v>
      </c>
      <c r="G187" s="272"/>
      <c r="H187" s="272" t="s">
        <v>2885</v>
      </c>
      <c r="I187" s="272" t="s">
        <v>2883</v>
      </c>
      <c r="J187" s="272"/>
      <c r="K187" s="318"/>
    </row>
    <row r="188" spans="2:11" s="1" customFormat="1" ht="15" customHeight="1">
      <c r="B188" s="295"/>
      <c r="C188" s="272" t="s">
        <v>2886</v>
      </c>
      <c r="D188" s="272"/>
      <c r="E188" s="272"/>
      <c r="F188" s="293" t="s">
        <v>2808</v>
      </c>
      <c r="G188" s="272"/>
      <c r="H188" s="272" t="s">
        <v>2887</v>
      </c>
      <c r="I188" s="272" t="s">
        <v>2883</v>
      </c>
      <c r="J188" s="272"/>
      <c r="K188" s="318"/>
    </row>
    <row r="189" spans="2:11" s="1" customFormat="1" ht="15" customHeight="1">
      <c r="B189" s="295"/>
      <c r="C189" s="331" t="s">
        <v>2888</v>
      </c>
      <c r="D189" s="272"/>
      <c r="E189" s="272"/>
      <c r="F189" s="293" t="s">
        <v>2808</v>
      </c>
      <c r="G189" s="272"/>
      <c r="H189" s="272" t="s">
        <v>2889</v>
      </c>
      <c r="I189" s="272" t="s">
        <v>2890</v>
      </c>
      <c r="J189" s="332" t="s">
        <v>2891</v>
      </c>
      <c r="K189" s="318"/>
    </row>
    <row r="190" spans="2:11" s="1" customFormat="1" ht="15" customHeight="1">
      <c r="B190" s="295"/>
      <c r="C190" s="331" t="s">
        <v>41</v>
      </c>
      <c r="D190" s="272"/>
      <c r="E190" s="272"/>
      <c r="F190" s="293" t="s">
        <v>2802</v>
      </c>
      <c r="G190" s="272"/>
      <c r="H190" s="269" t="s">
        <v>2892</v>
      </c>
      <c r="I190" s="272" t="s">
        <v>2893</v>
      </c>
      <c r="J190" s="272"/>
      <c r="K190" s="318"/>
    </row>
    <row r="191" spans="2:11" s="1" customFormat="1" ht="15" customHeight="1">
      <c r="B191" s="295"/>
      <c r="C191" s="331" t="s">
        <v>2894</v>
      </c>
      <c r="D191" s="272"/>
      <c r="E191" s="272"/>
      <c r="F191" s="293" t="s">
        <v>2802</v>
      </c>
      <c r="G191" s="272"/>
      <c r="H191" s="272" t="s">
        <v>2895</v>
      </c>
      <c r="I191" s="272" t="s">
        <v>2837</v>
      </c>
      <c r="J191" s="272"/>
      <c r="K191" s="318"/>
    </row>
    <row r="192" spans="2:11" s="1" customFormat="1" ht="15" customHeight="1">
      <c r="B192" s="295"/>
      <c r="C192" s="331" t="s">
        <v>2896</v>
      </c>
      <c r="D192" s="272"/>
      <c r="E192" s="272"/>
      <c r="F192" s="293" t="s">
        <v>2802</v>
      </c>
      <c r="G192" s="272"/>
      <c r="H192" s="272" t="s">
        <v>2897</v>
      </c>
      <c r="I192" s="272" t="s">
        <v>2837</v>
      </c>
      <c r="J192" s="272"/>
      <c r="K192" s="318"/>
    </row>
    <row r="193" spans="2:11" s="1" customFormat="1" ht="15" customHeight="1">
      <c r="B193" s="295"/>
      <c r="C193" s="331" t="s">
        <v>2898</v>
      </c>
      <c r="D193" s="272"/>
      <c r="E193" s="272"/>
      <c r="F193" s="293" t="s">
        <v>2808</v>
      </c>
      <c r="G193" s="272"/>
      <c r="H193" s="272" t="s">
        <v>2899</v>
      </c>
      <c r="I193" s="272" t="s">
        <v>2837</v>
      </c>
      <c r="J193" s="272"/>
      <c r="K193" s="318"/>
    </row>
    <row r="194" spans="2:11" s="1" customFormat="1" ht="15" customHeight="1">
      <c r="B194" s="324"/>
      <c r="C194" s="333"/>
      <c r="D194" s="304"/>
      <c r="E194" s="304"/>
      <c r="F194" s="304"/>
      <c r="G194" s="304"/>
      <c r="H194" s="304"/>
      <c r="I194" s="304"/>
      <c r="J194" s="304"/>
      <c r="K194" s="325"/>
    </row>
    <row r="195" spans="2:11" s="1" customFormat="1" ht="18.75" customHeight="1">
      <c r="B195" s="306"/>
      <c r="C195" s="316"/>
      <c r="D195" s="316"/>
      <c r="E195" s="316"/>
      <c r="F195" s="326"/>
      <c r="G195" s="316"/>
      <c r="H195" s="316"/>
      <c r="I195" s="316"/>
      <c r="J195" s="316"/>
      <c r="K195" s="306"/>
    </row>
    <row r="196" spans="2:11" s="1" customFormat="1" ht="18.75" customHeight="1">
      <c r="B196" s="306"/>
      <c r="C196" s="316"/>
      <c r="D196" s="316"/>
      <c r="E196" s="316"/>
      <c r="F196" s="326"/>
      <c r="G196" s="316"/>
      <c r="H196" s="316"/>
      <c r="I196" s="316"/>
      <c r="J196" s="316"/>
      <c r="K196" s="306"/>
    </row>
    <row r="197" spans="2:11" s="1" customFormat="1" ht="18.75" customHeight="1">
      <c r="B197" s="279"/>
      <c r="C197" s="279"/>
      <c r="D197" s="279"/>
      <c r="E197" s="279"/>
      <c r="F197" s="279"/>
      <c r="G197" s="279"/>
      <c r="H197" s="279"/>
      <c r="I197" s="279"/>
      <c r="J197" s="279"/>
      <c r="K197" s="279"/>
    </row>
    <row r="198" spans="2:11" s="1" customFormat="1" ht="12">
      <c r="B198" s="261"/>
      <c r="C198" s="262"/>
      <c r="D198" s="262"/>
      <c r="E198" s="262"/>
      <c r="F198" s="262"/>
      <c r="G198" s="262"/>
      <c r="H198" s="262"/>
      <c r="I198" s="262"/>
      <c r="J198" s="262"/>
      <c r="K198" s="263"/>
    </row>
    <row r="199" spans="2:11" s="1" customFormat="1" ht="20.5">
      <c r="B199" s="264"/>
      <c r="C199" s="392" t="s">
        <v>2900</v>
      </c>
      <c r="D199" s="392"/>
      <c r="E199" s="392"/>
      <c r="F199" s="392"/>
      <c r="G199" s="392"/>
      <c r="H199" s="392"/>
      <c r="I199" s="392"/>
      <c r="J199" s="392"/>
      <c r="K199" s="265"/>
    </row>
    <row r="200" spans="2:11" s="1" customFormat="1" ht="25.5" customHeight="1">
      <c r="B200" s="264"/>
      <c r="C200" s="334" t="s">
        <v>2901</v>
      </c>
      <c r="D200" s="334"/>
      <c r="E200" s="334"/>
      <c r="F200" s="334" t="s">
        <v>2902</v>
      </c>
      <c r="G200" s="335"/>
      <c r="H200" s="393" t="s">
        <v>2903</v>
      </c>
      <c r="I200" s="393"/>
      <c r="J200" s="393"/>
      <c r="K200" s="265"/>
    </row>
    <row r="201" spans="2:11" s="1" customFormat="1" ht="5.25" customHeight="1">
      <c r="B201" s="295"/>
      <c r="C201" s="290"/>
      <c r="D201" s="290"/>
      <c r="E201" s="290"/>
      <c r="F201" s="290"/>
      <c r="G201" s="316"/>
      <c r="H201" s="290"/>
      <c r="I201" s="290"/>
      <c r="J201" s="290"/>
      <c r="K201" s="318"/>
    </row>
    <row r="202" spans="2:11" s="1" customFormat="1" ht="15" customHeight="1">
      <c r="B202" s="295"/>
      <c r="C202" s="272" t="s">
        <v>2893</v>
      </c>
      <c r="D202" s="272"/>
      <c r="E202" s="272"/>
      <c r="F202" s="293" t="s">
        <v>42</v>
      </c>
      <c r="G202" s="272"/>
      <c r="H202" s="394" t="s">
        <v>2904</v>
      </c>
      <c r="I202" s="394"/>
      <c r="J202" s="394"/>
      <c r="K202" s="318"/>
    </row>
    <row r="203" spans="2:11" s="1" customFormat="1" ht="15" customHeight="1">
      <c r="B203" s="295"/>
      <c r="C203" s="272"/>
      <c r="D203" s="272"/>
      <c r="E203" s="272"/>
      <c r="F203" s="293" t="s">
        <v>43</v>
      </c>
      <c r="G203" s="272"/>
      <c r="H203" s="394" t="s">
        <v>2905</v>
      </c>
      <c r="I203" s="394"/>
      <c r="J203" s="394"/>
      <c r="K203" s="318"/>
    </row>
    <row r="204" spans="2:11" s="1" customFormat="1" ht="15" customHeight="1">
      <c r="B204" s="295"/>
      <c r="C204" s="272"/>
      <c r="D204" s="272"/>
      <c r="E204" s="272"/>
      <c r="F204" s="293" t="s">
        <v>46</v>
      </c>
      <c r="G204" s="272"/>
      <c r="H204" s="394" t="s">
        <v>2906</v>
      </c>
      <c r="I204" s="394"/>
      <c r="J204" s="394"/>
      <c r="K204" s="318"/>
    </row>
    <row r="205" spans="2:11" s="1" customFormat="1" ht="15" customHeight="1">
      <c r="B205" s="295"/>
      <c r="C205" s="272"/>
      <c r="D205" s="272"/>
      <c r="E205" s="272"/>
      <c r="F205" s="293" t="s">
        <v>44</v>
      </c>
      <c r="G205" s="272"/>
      <c r="H205" s="394" t="s">
        <v>2907</v>
      </c>
      <c r="I205" s="394"/>
      <c r="J205" s="394"/>
      <c r="K205" s="318"/>
    </row>
    <row r="206" spans="2:11" s="1" customFormat="1" ht="15" customHeight="1">
      <c r="B206" s="295"/>
      <c r="C206" s="272"/>
      <c r="D206" s="272"/>
      <c r="E206" s="272"/>
      <c r="F206" s="293" t="s">
        <v>45</v>
      </c>
      <c r="G206" s="272"/>
      <c r="H206" s="394" t="s">
        <v>2908</v>
      </c>
      <c r="I206" s="394"/>
      <c r="J206" s="394"/>
      <c r="K206" s="318"/>
    </row>
    <row r="207" spans="2:11" s="1" customFormat="1" ht="15" customHeight="1">
      <c r="B207" s="295"/>
      <c r="C207" s="272"/>
      <c r="D207" s="272"/>
      <c r="E207" s="272"/>
      <c r="F207" s="293"/>
      <c r="G207" s="272"/>
      <c r="H207" s="272"/>
      <c r="I207" s="272"/>
      <c r="J207" s="272"/>
      <c r="K207" s="318"/>
    </row>
    <row r="208" spans="2:11" s="1" customFormat="1" ht="15" customHeight="1">
      <c r="B208" s="295"/>
      <c r="C208" s="272" t="s">
        <v>2849</v>
      </c>
      <c r="D208" s="272"/>
      <c r="E208" s="272"/>
      <c r="F208" s="293" t="s">
        <v>78</v>
      </c>
      <c r="G208" s="272"/>
      <c r="H208" s="394" t="s">
        <v>2909</v>
      </c>
      <c r="I208" s="394"/>
      <c r="J208" s="394"/>
      <c r="K208" s="318"/>
    </row>
    <row r="209" spans="2:11" s="1" customFormat="1" ht="15" customHeight="1">
      <c r="B209" s="295"/>
      <c r="C209" s="272"/>
      <c r="D209" s="272"/>
      <c r="E209" s="272"/>
      <c r="F209" s="293" t="s">
        <v>2747</v>
      </c>
      <c r="G209" s="272"/>
      <c r="H209" s="394" t="s">
        <v>2748</v>
      </c>
      <c r="I209" s="394"/>
      <c r="J209" s="394"/>
      <c r="K209" s="318"/>
    </row>
    <row r="210" spans="2:11" s="1" customFormat="1" ht="15" customHeight="1">
      <c r="B210" s="295"/>
      <c r="C210" s="272"/>
      <c r="D210" s="272"/>
      <c r="E210" s="272"/>
      <c r="F210" s="293" t="s">
        <v>2745</v>
      </c>
      <c r="G210" s="272"/>
      <c r="H210" s="394" t="s">
        <v>2910</v>
      </c>
      <c r="I210" s="394"/>
      <c r="J210" s="394"/>
      <c r="K210" s="318"/>
    </row>
    <row r="211" spans="2:11" s="1" customFormat="1" ht="15" customHeight="1">
      <c r="B211" s="336"/>
      <c r="C211" s="272"/>
      <c r="D211" s="272"/>
      <c r="E211" s="272"/>
      <c r="F211" s="293" t="s">
        <v>91</v>
      </c>
      <c r="G211" s="331"/>
      <c r="H211" s="395" t="s">
        <v>2749</v>
      </c>
      <c r="I211" s="395"/>
      <c r="J211" s="395"/>
      <c r="K211" s="337"/>
    </row>
    <row r="212" spans="2:11" s="1" customFormat="1" ht="15" customHeight="1">
      <c r="B212" s="336"/>
      <c r="C212" s="272"/>
      <c r="D212" s="272"/>
      <c r="E212" s="272"/>
      <c r="F212" s="293" t="s">
        <v>448</v>
      </c>
      <c r="G212" s="331"/>
      <c r="H212" s="395" t="s">
        <v>2688</v>
      </c>
      <c r="I212" s="395"/>
      <c r="J212" s="395"/>
      <c r="K212" s="337"/>
    </row>
    <row r="213" spans="2:11" s="1" customFormat="1" ht="15" customHeight="1">
      <c r="B213" s="336"/>
      <c r="C213" s="272"/>
      <c r="D213" s="272"/>
      <c r="E213" s="272"/>
      <c r="F213" s="293"/>
      <c r="G213" s="331"/>
      <c r="H213" s="322"/>
      <c r="I213" s="322"/>
      <c r="J213" s="322"/>
      <c r="K213" s="337"/>
    </row>
    <row r="214" spans="2:11" s="1" customFormat="1" ht="15" customHeight="1">
      <c r="B214" s="336"/>
      <c r="C214" s="272" t="s">
        <v>2873</v>
      </c>
      <c r="D214" s="272"/>
      <c r="E214" s="272"/>
      <c r="F214" s="293">
        <v>1</v>
      </c>
      <c r="G214" s="331"/>
      <c r="H214" s="395" t="s">
        <v>2911</v>
      </c>
      <c r="I214" s="395"/>
      <c r="J214" s="395"/>
      <c r="K214" s="337"/>
    </row>
    <row r="215" spans="2:11" s="1" customFormat="1" ht="15" customHeight="1">
      <c r="B215" s="336"/>
      <c r="C215" s="272"/>
      <c r="D215" s="272"/>
      <c r="E215" s="272"/>
      <c r="F215" s="293">
        <v>2</v>
      </c>
      <c r="G215" s="331"/>
      <c r="H215" s="395" t="s">
        <v>2912</v>
      </c>
      <c r="I215" s="395"/>
      <c r="J215" s="395"/>
      <c r="K215" s="337"/>
    </row>
    <row r="216" spans="2:11" s="1" customFormat="1" ht="15" customHeight="1">
      <c r="B216" s="336"/>
      <c r="C216" s="272"/>
      <c r="D216" s="272"/>
      <c r="E216" s="272"/>
      <c r="F216" s="293">
        <v>3</v>
      </c>
      <c r="G216" s="331"/>
      <c r="H216" s="395" t="s">
        <v>2913</v>
      </c>
      <c r="I216" s="395"/>
      <c r="J216" s="395"/>
      <c r="K216" s="337"/>
    </row>
    <row r="217" spans="2:11" s="1" customFormat="1" ht="15" customHeight="1">
      <c r="B217" s="336"/>
      <c r="C217" s="272"/>
      <c r="D217" s="272"/>
      <c r="E217" s="272"/>
      <c r="F217" s="293">
        <v>4</v>
      </c>
      <c r="G217" s="331"/>
      <c r="H217" s="395" t="s">
        <v>2914</v>
      </c>
      <c r="I217" s="395"/>
      <c r="J217" s="395"/>
      <c r="K217" s="337"/>
    </row>
    <row r="218" spans="2:11" s="1" customFormat="1" ht="12.75" customHeight="1">
      <c r="B218" s="338"/>
      <c r="C218" s="339"/>
      <c r="D218" s="339"/>
      <c r="E218" s="339"/>
      <c r="F218" s="339"/>
      <c r="G218" s="339"/>
      <c r="H218" s="339"/>
      <c r="I218" s="339"/>
      <c r="J218" s="339"/>
      <c r="K218" s="34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 01 - Úprava železniční...</vt:lpstr>
      <vt:lpstr>SO 02 - Most v km 62,355</vt:lpstr>
      <vt:lpstr>SO 03 - Most v km 62,478</vt:lpstr>
      <vt:lpstr>SO 04 - Ochrana a úprava ...</vt:lpstr>
      <vt:lpstr>VON - VRN</vt:lpstr>
      <vt:lpstr>Pokyny pro vyplnění</vt:lpstr>
      <vt:lpstr>'Rekapitulace stavby'!Názvy_tisku</vt:lpstr>
      <vt:lpstr>'SO 01 - Úprava železniční...'!Názvy_tisku</vt:lpstr>
      <vt:lpstr>'SO 02 - Most v km 62,355'!Názvy_tisku</vt:lpstr>
      <vt:lpstr>'SO 03 - Most v km 62,478'!Názvy_tisku</vt:lpstr>
      <vt:lpstr>'SO 04 - Ochrana a úprava ...'!Názvy_tisku</vt:lpstr>
      <vt:lpstr>'VON - VRN'!Názvy_tisku</vt:lpstr>
      <vt:lpstr>'Pokyny pro vyplnění'!Oblast_tisku</vt:lpstr>
      <vt:lpstr>'Rekapitulace stavby'!Oblast_tisku</vt:lpstr>
      <vt:lpstr>'SO 01 - Úprava železniční...'!Oblast_tisku</vt:lpstr>
      <vt:lpstr>'SO 02 - Most v km 62,355'!Oblast_tisku</vt:lpstr>
      <vt:lpstr>'SO 03 - Most v km 62,478'!Oblast_tisku</vt:lpstr>
      <vt:lpstr>'SO 04 - Ochrana a úprava ...'!Oblast_tisku</vt:lpstr>
      <vt:lpstr>'VON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Dobiáš Lumír, Ing.</dc:creator>
  <cp:lastModifiedBy>Duda Vlastimil, Ing.</cp:lastModifiedBy>
  <dcterms:created xsi:type="dcterms:W3CDTF">2023-12-07T09:10:35Z</dcterms:created>
  <dcterms:modified xsi:type="dcterms:W3CDTF">2023-12-07T09:56:37Z</dcterms:modified>
</cp:coreProperties>
</file>